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O3"/>
  <c r="H162"/>
  <c r="H278"/>
  <c r="H173"/>
  <c r="L32" i="37"/>
  <c r="K32"/>
  <c r="B2"/>
  <c r="B3"/>
  <c r="B4"/>
  <c r="B5"/>
  <c r="C5"/>
  <c r="D5"/>
  <c r="H5" s="1"/>
  <c r="B6"/>
  <c r="C6"/>
  <c r="D6"/>
  <c r="B7"/>
  <c r="C7"/>
  <c r="D7"/>
  <c r="H7" s="1"/>
  <c r="B8"/>
  <c r="C8"/>
  <c r="H8" s="1"/>
  <c r="D8"/>
  <c r="B9"/>
  <c r="C9"/>
  <c r="D9"/>
  <c r="H9" s="1"/>
  <c r="B10"/>
  <c r="C10"/>
  <c r="D10"/>
  <c r="B11"/>
  <c r="C11"/>
  <c r="D11"/>
  <c r="H11" s="1"/>
  <c r="B12"/>
  <c r="C12"/>
  <c r="H12" s="1"/>
  <c r="D12"/>
  <c r="B13"/>
  <c r="B14"/>
  <c r="C14"/>
  <c r="H14" s="1"/>
  <c r="D14"/>
  <c r="B15"/>
  <c r="C15"/>
  <c r="D15"/>
  <c r="B16"/>
  <c r="C16"/>
  <c r="H16" s="1"/>
  <c r="D16"/>
  <c r="B17"/>
  <c r="C17"/>
  <c r="D17"/>
  <c r="H17" s="1"/>
  <c r="B18"/>
  <c r="C18"/>
  <c r="H18" s="1"/>
  <c r="D18"/>
  <c r="B19"/>
  <c r="B20"/>
  <c r="C20"/>
  <c r="D20"/>
  <c r="G20"/>
  <c r="B21"/>
  <c r="C21"/>
  <c r="H21" s="1"/>
  <c r="D21"/>
  <c r="G21"/>
  <c r="B22"/>
  <c r="C22"/>
  <c r="H22" s="1"/>
  <c r="D22"/>
  <c r="G22"/>
  <c r="B23"/>
  <c r="C23"/>
  <c r="H23" s="1"/>
  <c r="D23"/>
  <c r="G23"/>
  <c r="B24"/>
  <c r="C24"/>
  <c r="D24"/>
  <c r="G24"/>
  <c r="B25"/>
  <c r="B26"/>
  <c r="C26"/>
  <c r="D26"/>
  <c r="H26" s="1"/>
  <c r="B27"/>
  <c r="C27"/>
  <c r="H27" s="1"/>
  <c r="D27"/>
  <c r="B28"/>
  <c r="C28"/>
  <c r="D28"/>
  <c r="H28" s="1"/>
  <c r="B29"/>
  <c r="C29"/>
  <c r="D29"/>
  <c r="B30"/>
  <c r="C30"/>
  <c r="D30"/>
  <c r="H30" s="1"/>
  <c r="B31"/>
  <c r="C31"/>
  <c r="D31"/>
  <c r="B32"/>
  <c r="C32"/>
  <c r="D32"/>
  <c r="H32" s="1"/>
  <c r="B33"/>
  <c r="B34"/>
  <c r="C34"/>
  <c r="D34"/>
  <c r="H34" s="1"/>
  <c r="B35"/>
  <c r="C35"/>
  <c r="H35" s="1"/>
  <c r="D35"/>
  <c r="B36"/>
  <c r="B37"/>
  <c r="C37"/>
  <c r="D37"/>
  <c r="B38"/>
  <c r="C38"/>
  <c r="D38"/>
  <c r="H38" s="1"/>
  <c r="B39"/>
  <c r="C39"/>
  <c r="H39" s="1"/>
  <c r="D39"/>
  <c r="B40"/>
  <c r="B41"/>
  <c r="B42"/>
  <c r="C42"/>
  <c r="D42"/>
  <c r="H42" s="1"/>
  <c r="B43"/>
  <c r="C43"/>
  <c r="D43"/>
  <c r="B44"/>
  <c r="C44"/>
  <c r="D44"/>
  <c r="H44" s="1"/>
  <c r="B45"/>
  <c r="C45"/>
  <c r="H45" s="1"/>
  <c r="D45"/>
  <c r="B46"/>
  <c r="B47"/>
  <c r="B48"/>
  <c r="C48"/>
  <c r="D48"/>
  <c r="H48" s="1"/>
  <c r="B49"/>
  <c r="C49"/>
  <c r="D49"/>
  <c r="B50"/>
  <c r="B51"/>
  <c r="C51"/>
  <c r="H51" s="1"/>
  <c r="D51"/>
  <c r="G51"/>
  <c r="B52"/>
  <c r="C52"/>
  <c r="H52" s="1"/>
  <c r="D52"/>
  <c r="G52"/>
  <c r="B53"/>
  <c r="C53"/>
  <c r="H53" s="1"/>
  <c r="D53"/>
  <c r="G53"/>
  <c r="B54"/>
  <c r="C54"/>
  <c r="D54"/>
  <c r="G54"/>
  <c r="B55"/>
  <c r="B56"/>
  <c r="C56"/>
  <c r="D56"/>
  <c r="H56" s="1"/>
  <c r="B57"/>
  <c r="C57"/>
  <c r="H57" s="1"/>
  <c r="D57"/>
  <c r="B58"/>
  <c r="B59"/>
  <c r="C59"/>
  <c r="H59" s="1"/>
  <c r="D59"/>
  <c r="G59"/>
  <c r="B60"/>
  <c r="C60"/>
  <c r="D60"/>
  <c r="G60"/>
  <c r="B61"/>
  <c r="B62"/>
  <c r="C62"/>
  <c r="D62"/>
  <c r="H62" s="1"/>
  <c r="B63"/>
  <c r="C63"/>
  <c r="H63" s="1"/>
  <c r="D63"/>
  <c r="B64"/>
  <c r="B65"/>
  <c r="C65"/>
  <c r="D65"/>
  <c r="B66"/>
  <c r="C66"/>
  <c r="D66"/>
  <c r="B67"/>
  <c r="B68"/>
  <c r="C68"/>
  <c r="D68"/>
  <c r="B69"/>
  <c r="C69"/>
  <c r="D69"/>
  <c r="B70"/>
  <c r="B71"/>
  <c r="C71"/>
  <c r="D71"/>
  <c r="B72"/>
  <c r="C72"/>
  <c r="D72"/>
  <c r="B73"/>
  <c r="C73"/>
  <c r="D73"/>
  <c r="B74"/>
  <c r="C74"/>
  <c r="D74"/>
  <c r="H74" s="1"/>
  <c r="B75"/>
  <c r="B76"/>
  <c r="B77"/>
  <c r="C77"/>
  <c r="D77"/>
  <c r="B78"/>
  <c r="C78"/>
  <c r="D78"/>
  <c r="B79"/>
  <c r="C79"/>
  <c r="D79"/>
  <c r="B80"/>
  <c r="C80"/>
  <c r="D80"/>
  <c r="H80" s="1"/>
  <c r="B81"/>
  <c r="C81"/>
  <c r="D81"/>
  <c r="B82"/>
  <c r="C82"/>
  <c r="D82"/>
  <c r="B83"/>
  <c r="C83"/>
  <c r="D83"/>
  <c r="B84"/>
  <c r="B85"/>
  <c r="C85"/>
  <c r="H85" s="1"/>
  <c r="D85"/>
  <c r="B86"/>
  <c r="C86"/>
  <c r="D86"/>
  <c r="B87"/>
  <c r="C87"/>
  <c r="D87"/>
  <c r="B88"/>
  <c r="C88"/>
  <c r="D88"/>
  <c r="B89"/>
  <c r="C89"/>
  <c r="H89" s="1"/>
  <c r="D89"/>
  <c r="B90"/>
  <c r="C90"/>
  <c r="D90"/>
  <c r="B91"/>
  <c r="B92"/>
  <c r="C92"/>
  <c r="D92"/>
  <c r="B93"/>
  <c r="C93"/>
  <c r="D93"/>
  <c r="B94"/>
  <c r="C94"/>
  <c r="D94"/>
  <c r="H94" s="1"/>
  <c r="B95"/>
  <c r="C95"/>
  <c r="D95"/>
  <c r="B96"/>
  <c r="C96"/>
  <c r="D96"/>
  <c r="B97"/>
  <c r="C97"/>
  <c r="D97"/>
  <c r="B98"/>
  <c r="C98"/>
  <c r="D98"/>
  <c r="H98" s="1"/>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B114"/>
  <c r="C114"/>
  <c r="D114"/>
  <c r="H114" s="1"/>
  <c r="B115"/>
  <c r="C115"/>
  <c r="D115"/>
  <c r="B116"/>
  <c r="C116"/>
  <c r="D116"/>
  <c r="B117"/>
  <c r="C117"/>
  <c r="D117"/>
  <c r="B118"/>
  <c r="C118"/>
  <c r="D118"/>
  <c r="H118" s="1"/>
  <c r="B119"/>
  <c r="C119"/>
  <c r="D119"/>
  <c r="B120"/>
  <c r="B121"/>
  <c r="C121"/>
  <c r="D121"/>
  <c r="B122"/>
  <c r="C122"/>
  <c r="D122"/>
  <c r="B123"/>
  <c r="C123"/>
  <c r="H123" s="1"/>
  <c r="D123"/>
  <c r="B124"/>
  <c r="B125"/>
  <c r="B126"/>
  <c r="C126"/>
  <c r="D126"/>
  <c r="B127"/>
  <c r="C127"/>
  <c r="D127"/>
  <c r="B128"/>
  <c r="B129"/>
  <c r="C129"/>
  <c r="D129"/>
  <c r="B130"/>
  <c r="C130"/>
  <c r="D130"/>
  <c r="H130" s="1"/>
  <c r="B131"/>
  <c r="B132"/>
  <c r="B133"/>
  <c r="C133"/>
  <c r="D133"/>
  <c r="B134"/>
  <c r="C134"/>
  <c r="D134"/>
  <c r="B135"/>
  <c r="C135"/>
  <c r="D135"/>
  <c r="B136"/>
  <c r="C136"/>
  <c r="D136"/>
  <c r="H136" s="1"/>
  <c r="B137"/>
  <c r="B138"/>
  <c r="B139"/>
  <c r="C139"/>
  <c r="D139"/>
  <c r="B140"/>
  <c r="C140"/>
  <c r="D140"/>
  <c r="B141"/>
  <c r="C141"/>
  <c r="D141"/>
  <c r="B142"/>
  <c r="C142"/>
  <c r="D142"/>
  <c r="H142" s="1"/>
  <c r="B143"/>
  <c r="C143"/>
  <c r="D143"/>
  <c r="B144"/>
  <c r="C144"/>
  <c r="D144"/>
  <c r="B145"/>
  <c r="C145"/>
  <c r="D145"/>
  <c r="B146"/>
  <c r="C146"/>
  <c r="D146"/>
  <c r="H146" s="1"/>
  <c r="B147"/>
  <c r="C147"/>
  <c r="D147"/>
  <c r="B148"/>
  <c r="C148"/>
  <c r="D148"/>
  <c r="B149"/>
  <c r="B150"/>
  <c r="B151"/>
  <c r="B152"/>
  <c r="C152"/>
  <c r="D152"/>
  <c r="B153"/>
  <c r="C153"/>
  <c r="H153" s="1"/>
  <c r="D153"/>
  <c r="B154"/>
  <c r="C154"/>
  <c r="D154"/>
  <c r="B155"/>
  <c r="C155"/>
  <c r="D155"/>
  <c r="B156"/>
  <c r="C156"/>
  <c r="D156"/>
  <c r="B157"/>
  <c r="B158"/>
  <c r="C158"/>
  <c r="D158"/>
  <c r="H158" s="1"/>
  <c r="B159"/>
  <c r="C159"/>
  <c r="D159"/>
  <c r="B160"/>
  <c r="C160"/>
  <c r="D160"/>
  <c r="G160" s="1"/>
  <c r="B161"/>
  <c r="B162"/>
  <c r="B163"/>
  <c r="C163"/>
  <c r="D163"/>
  <c r="B164"/>
  <c r="C164"/>
  <c r="D164"/>
  <c r="H164" s="1"/>
  <c r="B165"/>
  <c r="C165"/>
  <c r="D165"/>
  <c r="B166"/>
  <c r="C166"/>
  <c r="D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C192"/>
  <c r="D192"/>
  <c r="B193"/>
  <c r="C193"/>
  <c r="D193"/>
  <c r="B194"/>
  <c r="B195"/>
  <c r="B196"/>
  <c r="C196"/>
  <c r="D196"/>
  <c r="B197"/>
  <c r="C197"/>
  <c r="D197"/>
  <c r="B198"/>
  <c r="C198"/>
  <c r="D198"/>
  <c r="B199"/>
  <c r="C199"/>
  <c r="D199"/>
  <c r="B200"/>
  <c r="B201"/>
  <c r="C201"/>
  <c r="D201"/>
  <c r="B202"/>
  <c r="C202"/>
  <c r="D202"/>
  <c r="B203"/>
  <c r="C203"/>
  <c r="D203"/>
  <c r="B204"/>
  <c r="C204"/>
  <c r="D204"/>
  <c r="B205"/>
  <c r="C205"/>
  <c r="D205"/>
  <c r="B206"/>
  <c r="C206"/>
  <c r="D206"/>
  <c r="B207"/>
  <c r="C207"/>
  <c r="D207"/>
  <c r="B208"/>
  <c r="B209"/>
  <c r="C209"/>
  <c r="D209"/>
  <c r="B210"/>
  <c r="C210"/>
  <c r="D210"/>
  <c r="B211"/>
  <c r="C211"/>
  <c r="D211"/>
  <c r="B212"/>
  <c r="C212"/>
  <c r="D212"/>
  <c r="H212" s="1"/>
  <c r="B213"/>
  <c r="B214"/>
  <c r="B215"/>
  <c r="C215"/>
  <c r="D215"/>
  <c r="B216"/>
  <c r="C216"/>
  <c r="D216"/>
  <c r="B217"/>
  <c r="B218"/>
  <c r="C218"/>
  <c r="D218"/>
  <c r="B219"/>
  <c r="C219"/>
  <c r="D219"/>
  <c r="B220"/>
  <c r="C220"/>
  <c r="D220"/>
  <c r="B221"/>
  <c r="C221"/>
  <c r="D221"/>
  <c r="B222"/>
  <c r="B223"/>
  <c r="B224"/>
  <c r="C224"/>
  <c r="D224"/>
  <c r="B225"/>
  <c r="C225"/>
  <c r="D225"/>
  <c r="B226"/>
  <c r="B227"/>
  <c r="C227"/>
  <c r="D227"/>
  <c r="B228"/>
  <c r="C228"/>
  <c r="D228"/>
  <c r="B229"/>
  <c r="B230"/>
  <c r="C230"/>
  <c r="D230"/>
  <c r="B231"/>
  <c r="C231"/>
  <c r="D231"/>
  <c r="B232"/>
  <c r="B233"/>
  <c r="C233"/>
  <c r="D233"/>
  <c r="B234"/>
  <c r="C234"/>
  <c r="D234"/>
  <c r="B235"/>
  <c r="B236"/>
  <c r="C236"/>
  <c r="D236"/>
  <c r="B237"/>
  <c r="C237"/>
  <c r="D237"/>
  <c r="B238"/>
  <c r="C238"/>
  <c r="D238"/>
  <c r="B239"/>
  <c r="B240"/>
  <c r="C240"/>
  <c r="D240"/>
  <c r="B241"/>
  <c r="C241"/>
  <c r="D241"/>
  <c r="B242"/>
  <c r="B243"/>
  <c r="C243"/>
  <c r="D243"/>
  <c r="B244"/>
  <c r="C244"/>
  <c r="D244"/>
  <c r="B245"/>
  <c r="C245"/>
  <c r="D245"/>
  <c r="B246"/>
  <c r="C246"/>
  <c r="D246"/>
  <c r="B247"/>
  <c r="B248"/>
  <c r="B249"/>
  <c r="C249"/>
  <c r="D249"/>
  <c r="B250"/>
  <c r="C250"/>
  <c r="D250"/>
  <c r="B251"/>
  <c r="C251"/>
  <c r="D251"/>
  <c r="B252"/>
  <c r="C252"/>
  <c r="D252"/>
  <c r="B253"/>
  <c r="C253"/>
  <c r="D253"/>
  <c r="B254"/>
  <c r="B255"/>
  <c r="C255"/>
  <c r="D255"/>
  <c r="B256"/>
  <c r="C256"/>
  <c r="D256"/>
  <c r="B257"/>
  <c r="C257"/>
  <c r="D257"/>
  <c r="B258"/>
  <c r="B259"/>
  <c r="B260"/>
  <c r="C260"/>
  <c r="D260"/>
  <c r="H260" s="1"/>
  <c r="B261"/>
  <c r="C261"/>
  <c r="D261"/>
  <c r="B262"/>
  <c r="C262"/>
  <c r="D262"/>
  <c r="B263"/>
  <c r="B264"/>
  <c r="C264"/>
  <c r="D264"/>
  <c r="B265"/>
  <c r="C265"/>
  <c r="D265"/>
  <c r="B266"/>
  <c r="C266"/>
  <c r="D266"/>
  <c r="B267"/>
  <c r="B268"/>
  <c r="C268"/>
  <c r="D268"/>
  <c r="B269"/>
  <c r="C269"/>
  <c r="D269"/>
  <c r="B270"/>
  <c r="C270"/>
  <c r="D270"/>
  <c r="B271"/>
  <c r="C271"/>
  <c r="D271"/>
  <c r="B272"/>
  <c r="C272"/>
  <c r="D272"/>
  <c r="B273"/>
  <c r="B274"/>
  <c r="C274"/>
  <c r="D274"/>
  <c r="B275"/>
  <c r="C275"/>
  <c r="D275"/>
  <c r="B276"/>
  <c r="C276"/>
  <c r="D276"/>
  <c r="B277"/>
  <c r="C277"/>
  <c r="D277"/>
  <c r="B278"/>
  <c r="C278"/>
  <c r="D278"/>
  <c r="B279"/>
  <c r="C279"/>
  <c r="D279"/>
  <c r="B280"/>
  <c r="B281"/>
  <c r="B282"/>
  <c r="B283"/>
  <c r="B284"/>
  <c r="B285"/>
  <c r="C285"/>
  <c r="D285"/>
  <c r="B286"/>
  <c r="C286"/>
  <c r="D286"/>
  <c r="B287"/>
  <c r="C287"/>
  <c r="D287"/>
  <c r="B288"/>
  <c r="C288"/>
  <c r="D288"/>
  <c r="B289"/>
  <c r="C289"/>
  <c r="D289"/>
  <c r="B290"/>
  <c r="B291"/>
  <c r="B292"/>
  <c r="B293"/>
  <c r="C293"/>
  <c r="D293"/>
  <c r="B294"/>
  <c r="C294"/>
  <c r="D294"/>
  <c r="B295"/>
  <c r="C295"/>
  <c r="D295"/>
  <c r="B296"/>
  <c r="B297"/>
  <c r="C297"/>
  <c r="D297"/>
  <c r="B298"/>
  <c r="C298"/>
  <c r="D298"/>
  <c r="B299"/>
  <c r="C299"/>
  <c r="D299"/>
  <c r="B300"/>
  <c r="C300"/>
  <c r="D300"/>
  <c r="H300" s="1"/>
  <c r="B301"/>
  <c r="C301"/>
  <c r="D301"/>
  <c r="B302"/>
  <c r="C302"/>
  <c r="D302"/>
  <c r="B303"/>
  <c r="B304"/>
  <c r="B305"/>
  <c r="C305"/>
  <c r="D305"/>
  <c r="B306"/>
  <c r="C306"/>
  <c r="D306"/>
  <c r="H306" s="1"/>
  <c r="B307"/>
  <c r="C307"/>
  <c r="D307"/>
  <c r="B308"/>
  <c r="C308"/>
  <c r="D308"/>
  <c r="B309"/>
  <c r="B310"/>
  <c r="C310"/>
  <c r="D310"/>
  <c r="B311"/>
  <c r="C311"/>
  <c r="H311" s="1"/>
  <c r="D311"/>
  <c r="B312"/>
  <c r="C312"/>
  <c r="D312"/>
  <c r="B313"/>
  <c r="C313"/>
  <c r="D313"/>
  <c r="B314"/>
  <c r="C314"/>
  <c r="D314"/>
  <c r="B315"/>
  <c r="C315"/>
  <c r="H315" s="1"/>
  <c r="D315"/>
  <c r="B316"/>
  <c r="C316"/>
  <c r="D316"/>
  <c r="B317"/>
  <c r="C317"/>
  <c r="D317"/>
  <c r="B318"/>
  <c r="B319"/>
  <c r="C319"/>
  <c r="D319"/>
  <c r="B320"/>
  <c r="C320"/>
  <c r="D320"/>
  <c r="H320" s="1"/>
  <c r="B321"/>
  <c r="C321"/>
  <c r="D321"/>
  <c r="B322"/>
  <c r="C322"/>
  <c r="D322"/>
  <c r="B323"/>
  <c r="B324"/>
  <c r="C324"/>
  <c r="D324"/>
  <c r="B325"/>
  <c r="C325"/>
  <c r="H325" s="1"/>
  <c r="D325"/>
  <c r="B326"/>
  <c r="C326"/>
  <c r="D326"/>
  <c r="B327"/>
  <c r="C327"/>
  <c r="D327"/>
  <c r="B328"/>
  <c r="B329"/>
  <c r="C329"/>
  <c r="D329"/>
  <c r="B330"/>
  <c r="C330"/>
  <c r="D330"/>
  <c r="H330" s="1"/>
  <c r="B331"/>
  <c r="B332"/>
  <c r="C332"/>
  <c r="D332"/>
  <c r="B333"/>
  <c r="C333"/>
  <c r="D333"/>
  <c r="B334"/>
  <c r="C334"/>
  <c r="D334"/>
  <c r="B335"/>
  <c r="C335"/>
  <c r="H335" s="1"/>
  <c r="D335"/>
  <c r="B336"/>
  <c r="B337"/>
  <c r="B338"/>
  <c r="C338"/>
  <c r="D338"/>
  <c r="B339"/>
  <c r="C339"/>
  <c r="D339"/>
  <c r="B340"/>
  <c r="B341"/>
  <c r="C341"/>
  <c r="D341"/>
  <c r="B342"/>
  <c r="B343"/>
  <c r="B344"/>
  <c r="B345"/>
  <c r="C345"/>
  <c r="H345" s="1"/>
  <c r="D345"/>
  <c r="B346"/>
  <c r="C346"/>
  <c r="D346"/>
  <c r="B347"/>
  <c r="C347"/>
  <c r="D347"/>
  <c r="B348"/>
  <c r="B349"/>
  <c r="C349"/>
  <c r="D349"/>
  <c r="B350"/>
  <c r="C350"/>
  <c r="D350"/>
  <c r="H350" s="1"/>
  <c r="B351"/>
  <c r="C351"/>
  <c r="D351"/>
  <c r="B352"/>
  <c r="C352"/>
  <c r="D352"/>
  <c r="B353"/>
  <c r="C353"/>
  <c r="D353"/>
  <c r="B354"/>
  <c r="C354"/>
  <c r="D354"/>
  <c r="H354" s="1"/>
  <c r="B355"/>
  <c r="B356"/>
  <c r="B357"/>
  <c r="C357"/>
  <c r="D357"/>
  <c r="B358"/>
  <c r="C358"/>
  <c r="D358"/>
  <c r="B359"/>
  <c r="C359"/>
  <c r="D359"/>
  <c r="B360"/>
  <c r="C360"/>
  <c r="D360"/>
  <c r="H360" s="1"/>
  <c r="B361"/>
  <c r="B362"/>
  <c r="C362"/>
  <c r="D362"/>
  <c r="B363"/>
  <c r="C363"/>
  <c r="D363"/>
  <c r="B364"/>
  <c r="C364"/>
  <c r="D364"/>
  <c r="B365"/>
  <c r="C365"/>
  <c r="H365" s="1"/>
  <c r="D365"/>
  <c r="B366"/>
  <c r="C366"/>
  <c r="D366"/>
  <c r="B367"/>
  <c r="C367"/>
  <c r="D367"/>
  <c r="B368"/>
  <c r="C368"/>
  <c r="D368"/>
  <c r="B369"/>
  <c r="C369"/>
  <c r="H369" s="1"/>
  <c r="D369"/>
  <c r="B370"/>
  <c r="B371"/>
  <c r="C371"/>
  <c r="D371"/>
  <c r="B372"/>
  <c r="C372"/>
  <c r="D372"/>
  <c r="B373"/>
  <c r="C373"/>
  <c r="D373"/>
  <c r="B374"/>
  <c r="C374"/>
  <c r="D374"/>
  <c r="H374" s="1"/>
  <c r="B375"/>
  <c r="B376"/>
  <c r="C376"/>
  <c r="D376"/>
  <c r="B377"/>
  <c r="C377"/>
  <c r="D377"/>
  <c r="B378"/>
  <c r="C378"/>
  <c r="D378"/>
  <c r="B379"/>
  <c r="C379"/>
  <c r="H379" s="1"/>
  <c r="D379"/>
  <c r="B380"/>
  <c r="B381"/>
  <c r="C381"/>
  <c r="D381"/>
  <c r="B382"/>
  <c r="C382"/>
  <c r="D382"/>
  <c r="B383"/>
  <c r="B384"/>
  <c r="C384"/>
  <c r="D384"/>
  <c r="B385"/>
  <c r="C385"/>
  <c r="H385" s="1"/>
  <c r="D385"/>
  <c r="B386"/>
  <c r="C386"/>
  <c r="D386"/>
  <c r="B387"/>
  <c r="C387"/>
  <c r="D387"/>
  <c r="B388"/>
  <c r="B389"/>
  <c r="B390"/>
  <c r="C390"/>
  <c r="D390"/>
  <c r="B391"/>
  <c r="C391"/>
  <c r="H391" s="1"/>
  <c r="D391"/>
  <c r="B392"/>
  <c r="B393"/>
  <c r="C393"/>
  <c r="D393"/>
  <c r="B394"/>
  <c r="B395"/>
  <c r="C395"/>
  <c r="D395"/>
  <c r="B396"/>
  <c r="C396"/>
  <c r="D396"/>
  <c r="B397"/>
  <c r="C397"/>
  <c r="H397" s="1"/>
  <c r="D397"/>
  <c r="B398"/>
  <c r="C398"/>
  <c r="D398"/>
  <c r="B399"/>
  <c r="B400"/>
  <c r="B401"/>
  <c r="C401"/>
  <c r="D401"/>
  <c r="B402"/>
  <c r="C402"/>
  <c r="D402"/>
  <c r="B403"/>
  <c r="C403"/>
  <c r="H403" s="1"/>
  <c r="D403"/>
  <c r="B404"/>
  <c r="B405"/>
  <c r="B406"/>
  <c r="B407"/>
  <c r="B408"/>
  <c r="B409"/>
  <c r="B410"/>
  <c r="B411"/>
  <c r="B412"/>
  <c r="B413"/>
  <c r="B414"/>
  <c r="C414"/>
  <c r="D414"/>
  <c r="B415"/>
  <c r="C415"/>
  <c r="D415"/>
  <c r="B416"/>
  <c r="C416"/>
  <c r="D416"/>
  <c r="B417"/>
  <c r="C417"/>
  <c r="H417" s="1"/>
  <c r="D417"/>
  <c r="B418"/>
  <c r="B419"/>
  <c r="C419"/>
  <c r="D419"/>
  <c r="B420"/>
  <c r="C420"/>
  <c r="D420"/>
  <c r="B421"/>
  <c r="B422"/>
  <c r="C422"/>
  <c r="D422"/>
  <c r="B423"/>
  <c r="C423"/>
  <c r="H423" s="1"/>
  <c r="D423"/>
  <c r="B424"/>
  <c r="C424"/>
  <c r="D424"/>
  <c r="B425"/>
  <c r="C425"/>
  <c r="D425"/>
  <c r="B426"/>
  <c r="B427"/>
  <c r="C427"/>
  <c r="D427"/>
  <c r="B428"/>
  <c r="C428"/>
  <c r="D428"/>
  <c r="H428" s="1"/>
  <c r="B429"/>
  <c r="C429"/>
  <c r="D429"/>
  <c r="B430"/>
  <c r="C430"/>
  <c r="D430"/>
  <c r="B431"/>
  <c r="C431"/>
  <c r="D431"/>
  <c r="B432"/>
  <c r="C432"/>
  <c r="D432"/>
  <c r="H432" s="1"/>
  <c r="B433"/>
  <c r="B434"/>
  <c r="C434"/>
  <c r="D434"/>
  <c r="B435"/>
  <c r="C435"/>
  <c r="D435"/>
  <c r="B436"/>
  <c r="C436"/>
  <c r="D436"/>
  <c r="B437"/>
  <c r="C437"/>
  <c r="H437" s="1"/>
  <c r="D437"/>
  <c r="B438"/>
  <c r="B439"/>
  <c r="C439"/>
  <c r="D439"/>
  <c r="B440"/>
  <c r="C440"/>
  <c r="D440"/>
  <c r="B441"/>
  <c r="C441"/>
  <c r="D441"/>
  <c r="B442"/>
  <c r="C442"/>
  <c r="D442"/>
  <c r="H442" s="1"/>
  <c r="B443"/>
  <c r="C443"/>
  <c r="D443"/>
  <c r="B444"/>
  <c r="C444"/>
  <c r="D444"/>
  <c r="B445"/>
  <c r="C445"/>
  <c r="D445"/>
  <c r="B446"/>
  <c r="B447"/>
  <c r="C447"/>
  <c r="H447" s="1"/>
  <c r="D447"/>
  <c r="B448"/>
  <c r="C448"/>
  <c r="D448"/>
  <c r="B449"/>
  <c r="C449"/>
  <c r="H449" s="1"/>
  <c r="D449"/>
  <c r="B450"/>
  <c r="B451"/>
  <c r="B452"/>
  <c r="C452"/>
  <c r="D452"/>
  <c r="B453"/>
  <c r="C453"/>
  <c r="H453" s="1"/>
  <c r="D453"/>
  <c r="B454"/>
  <c r="B455"/>
  <c r="C455"/>
  <c r="D455"/>
  <c r="B456"/>
  <c r="C456"/>
  <c r="D456"/>
  <c r="H456" s="1"/>
  <c r="B457"/>
  <c r="B458"/>
  <c r="C458"/>
  <c r="D458"/>
  <c r="B459"/>
  <c r="C459"/>
  <c r="H459" s="1"/>
  <c r="D459"/>
  <c r="B460"/>
  <c r="B461"/>
  <c r="C461"/>
  <c r="D461"/>
  <c r="B462"/>
  <c r="C462"/>
  <c r="D462"/>
  <c r="H462" s="1"/>
  <c r="B463"/>
  <c r="B464"/>
  <c r="B465"/>
  <c r="C465"/>
  <c r="D465"/>
  <c r="B466"/>
  <c r="C466"/>
  <c r="D466"/>
  <c r="H466" s="1"/>
  <c r="B467"/>
  <c r="C467"/>
  <c r="D467"/>
  <c r="B468"/>
  <c r="C468"/>
  <c r="D468"/>
  <c r="H468" s="1"/>
  <c r="B469"/>
  <c r="B470"/>
  <c r="C470"/>
  <c r="D470"/>
  <c r="B471"/>
  <c r="C471"/>
  <c r="H471" s="1"/>
  <c r="D471"/>
  <c r="B472"/>
  <c r="B473"/>
  <c r="C473"/>
  <c r="D473"/>
  <c r="B474"/>
  <c r="C474"/>
  <c r="D474"/>
  <c r="H474" s="1"/>
  <c r="B475"/>
  <c r="B476"/>
  <c r="B477"/>
  <c r="C477"/>
  <c r="D477"/>
  <c r="B478"/>
  <c r="C478"/>
  <c r="D478"/>
  <c r="H478" s="1"/>
  <c r="B479"/>
  <c r="C479"/>
  <c r="D479"/>
  <c r="B480"/>
  <c r="C480"/>
  <c r="D480"/>
  <c r="H480" s="1"/>
  <c r="B481"/>
  <c r="B482"/>
  <c r="C482"/>
  <c r="D482"/>
  <c r="B483"/>
  <c r="C483"/>
  <c r="H483" s="1"/>
  <c r="D483"/>
  <c r="B484"/>
  <c r="C484"/>
  <c r="D484"/>
  <c r="B485"/>
  <c r="C485"/>
  <c r="H485" s="1"/>
  <c r="D485"/>
  <c r="B486"/>
  <c r="B487"/>
  <c r="C487"/>
  <c r="D487"/>
  <c r="B488"/>
  <c r="C488"/>
  <c r="D488"/>
  <c r="H488" s="1"/>
  <c r="B489"/>
  <c r="C489"/>
  <c r="D489"/>
  <c r="B490"/>
  <c r="C490"/>
  <c r="D490"/>
  <c r="H490" s="1"/>
  <c r="B491"/>
  <c r="C491"/>
  <c r="D491"/>
  <c r="B492"/>
  <c r="C492"/>
  <c r="D492"/>
  <c r="H492" s="1"/>
  <c r="B493"/>
  <c r="B494"/>
  <c r="C494"/>
  <c r="D494"/>
  <c r="B495"/>
  <c r="C495"/>
  <c r="H495" s="1"/>
  <c r="D495"/>
  <c r="B496"/>
  <c r="C496"/>
  <c r="D496"/>
  <c r="B497"/>
  <c r="C497"/>
  <c r="H497" s="1"/>
  <c r="D497"/>
  <c r="B498"/>
  <c r="B499"/>
  <c r="C499"/>
  <c r="D499"/>
  <c r="B500"/>
  <c r="C500"/>
  <c r="D500"/>
  <c r="H500" s="1"/>
  <c r="B501"/>
  <c r="C501"/>
  <c r="D501"/>
  <c r="B502"/>
  <c r="C502"/>
  <c r="D502"/>
  <c r="H502" s="1"/>
  <c r="B503"/>
  <c r="C503"/>
  <c r="D503"/>
  <c r="B504"/>
  <c r="C504"/>
  <c r="D504"/>
  <c r="H504" s="1"/>
  <c r="B505"/>
  <c r="C505"/>
  <c r="D505"/>
  <c r="B506"/>
  <c r="B507"/>
  <c r="B508"/>
  <c r="C508"/>
  <c r="D508"/>
  <c r="H508" s="1"/>
  <c r="B509"/>
  <c r="C509"/>
  <c r="D509"/>
  <c r="B510"/>
  <c r="B511"/>
  <c r="C511"/>
  <c r="D511"/>
  <c r="B512"/>
  <c r="C512"/>
  <c r="D512"/>
  <c r="H512" s="1"/>
  <c r="B513"/>
  <c r="B514"/>
  <c r="C514"/>
  <c r="D514"/>
  <c r="B515"/>
  <c r="C515"/>
  <c r="H515" s="1"/>
  <c r="D515"/>
  <c r="B516"/>
  <c r="B517"/>
  <c r="C517"/>
  <c r="D517"/>
  <c r="B518"/>
  <c r="C518"/>
  <c r="D518"/>
  <c r="H518" s="1"/>
  <c r="B519"/>
  <c r="B520"/>
  <c r="B521"/>
  <c r="B522"/>
  <c r="C522"/>
  <c r="D522"/>
  <c r="B523"/>
  <c r="C523"/>
  <c r="H523" s="1"/>
  <c r="D523"/>
  <c r="B524"/>
  <c r="C524"/>
  <c r="D524"/>
  <c r="B525"/>
  <c r="C525"/>
  <c r="H525" s="1"/>
  <c r="D525"/>
  <c r="B526"/>
  <c r="B527"/>
  <c r="C527"/>
  <c r="D527"/>
  <c r="B528"/>
  <c r="C528"/>
  <c r="D528"/>
  <c r="H528" s="1"/>
  <c r="B529"/>
  <c r="B530"/>
  <c r="C530"/>
  <c r="D530"/>
  <c r="B531"/>
  <c r="C531"/>
  <c r="D531"/>
  <c r="B532"/>
  <c r="C532"/>
  <c r="D532"/>
  <c r="H532" s="1"/>
  <c r="B533"/>
  <c r="C533"/>
  <c r="D533"/>
  <c r="B534"/>
  <c r="B535"/>
  <c r="C535"/>
  <c r="D535"/>
  <c r="B536"/>
  <c r="C536"/>
  <c r="D536"/>
  <c r="H536" s="1"/>
  <c r="B537"/>
  <c r="C537"/>
  <c r="D537"/>
  <c r="B538"/>
  <c r="C538"/>
  <c r="D538"/>
  <c r="H538" s="1"/>
  <c r="B539"/>
  <c r="C539"/>
  <c r="D539"/>
  <c r="B540"/>
  <c r="C540"/>
  <c r="D540"/>
  <c r="H540" s="1"/>
  <c r="B541"/>
  <c r="B542"/>
  <c r="C542"/>
  <c r="D542"/>
  <c r="B543"/>
  <c r="C543"/>
  <c r="H543" s="1"/>
  <c r="D543"/>
  <c r="B544"/>
  <c r="C544"/>
  <c r="D544"/>
  <c r="B545"/>
  <c r="C545"/>
  <c r="H545" s="1"/>
  <c r="D545"/>
  <c r="B546"/>
  <c r="B547"/>
  <c r="C547"/>
  <c r="D547"/>
  <c r="B548"/>
  <c r="C548"/>
  <c r="D548"/>
  <c r="H548" s="1"/>
  <c r="B549"/>
  <c r="C549"/>
  <c r="D549"/>
  <c r="B550"/>
  <c r="C550"/>
  <c r="D550"/>
  <c r="H550" s="1"/>
  <c r="B551"/>
  <c r="C551"/>
  <c r="D551"/>
  <c r="B552"/>
  <c r="C552"/>
  <c r="D552"/>
  <c r="H552" s="1"/>
  <c r="B553"/>
  <c r="C553"/>
  <c r="D553"/>
  <c r="B554"/>
  <c r="B555"/>
  <c r="C555"/>
  <c r="H555" s="1"/>
  <c r="D555"/>
  <c r="G555"/>
  <c r="B556"/>
  <c r="C556"/>
  <c r="D556"/>
  <c r="G556"/>
  <c r="B557"/>
  <c r="C557"/>
  <c r="H557" s="1"/>
  <c r="D557"/>
  <c r="G557"/>
  <c r="B558"/>
  <c r="B559"/>
  <c r="B560"/>
  <c r="C560"/>
  <c r="D560"/>
  <c r="B561"/>
  <c r="C561"/>
  <c r="D561"/>
  <c r="G561" s="1"/>
  <c r="B562"/>
  <c r="B563"/>
  <c r="C563"/>
  <c r="D563"/>
  <c r="B564"/>
  <c r="C564"/>
  <c r="H564" s="1"/>
  <c r="D564"/>
  <c r="B565"/>
  <c r="B566"/>
  <c r="C566"/>
  <c r="D566"/>
  <c r="G566"/>
  <c r="B567"/>
  <c r="C567"/>
  <c r="H567" s="1"/>
  <c r="D567"/>
  <c r="G567"/>
  <c r="B568"/>
  <c r="B569"/>
  <c r="C569"/>
  <c r="D569"/>
  <c r="B570"/>
  <c r="C570"/>
  <c r="H570" s="1"/>
  <c r="D570"/>
  <c r="B571"/>
  <c r="B572"/>
  <c r="B573"/>
  <c r="C573"/>
  <c r="D573"/>
  <c r="B574"/>
  <c r="C574"/>
  <c r="H574" s="1"/>
  <c r="D574"/>
  <c r="B575"/>
  <c r="C575"/>
  <c r="D575"/>
  <c r="B576"/>
  <c r="B577"/>
  <c r="C577"/>
  <c r="D577"/>
  <c r="H577" s="1"/>
  <c r="B578"/>
  <c r="B579"/>
  <c r="C579"/>
  <c r="D579"/>
  <c r="B580"/>
  <c r="C580"/>
  <c r="D580"/>
  <c r="B581"/>
  <c r="B582"/>
  <c r="C582"/>
  <c r="H582" s="1"/>
  <c r="D582"/>
  <c r="B583"/>
  <c r="C583"/>
  <c r="D583"/>
  <c r="B584"/>
  <c r="B585"/>
  <c r="B586"/>
  <c r="C586"/>
  <c r="D586"/>
  <c r="B587"/>
  <c r="C587"/>
  <c r="D587"/>
  <c r="H587" s="1"/>
  <c r="B588"/>
  <c r="C588"/>
  <c r="D588"/>
  <c r="B589"/>
  <c r="C589"/>
  <c r="D589"/>
  <c r="H589" s="1"/>
  <c r="B590"/>
  <c r="B591"/>
  <c r="C591"/>
  <c r="D591"/>
  <c r="B592"/>
  <c r="C592"/>
  <c r="D592"/>
  <c r="B593"/>
  <c r="C593"/>
  <c r="D593"/>
  <c r="H593" s="1"/>
  <c r="B594"/>
  <c r="B595"/>
  <c r="C595"/>
  <c r="D595"/>
  <c r="B596"/>
  <c r="B597"/>
  <c r="C597"/>
  <c r="D597"/>
  <c r="B598"/>
  <c r="C598"/>
  <c r="D598"/>
  <c r="B599"/>
  <c r="C599"/>
  <c r="D599"/>
  <c r="H599" s="1"/>
  <c r="B600"/>
  <c r="C600"/>
  <c r="D600"/>
  <c r="B601"/>
  <c r="C601"/>
  <c r="D601"/>
  <c r="B602"/>
  <c r="C602"/>
  <c r="D602"/>
  <c r="B603"/>
  <c r="B604"/>
  <c r="C604"/>
  <c r="H604" s="1"/>
  <c r="D604"/>
  <c r="B605"/>
  <c r="C605"/>
  <c r="D605"/>
  <c r="B606"/>
  <c r="C606"/>
  <c r="D606"/>
  <c r="B607"/>
  <c r="C607"/>
  <c r="D607"/>
  <c r="B608"/>
  <c r="B609"/>
  <c r="C609"/>
  <c r="D609"/>
  <c r="H609" s="1"/>
  <c r="B610"/>
  <c r="C610"/>
  <c r="D610"/>
  <c r="B611"/>
  <c r="C611"/>
  <c r="D611"/>
  <c r="B612"/>
  <c r="C612"/>
  <c r="D612"/>
  <c r="B613"/>
  <c r="C613"/>
  <c r="D613"/>
  <c r="H613" s="1"/>
  <c r="B614"/>
  <c r="C614"/>
  <c r="D614"/>
  <c r="B615"/>
  <c r="C615"/>
  <c r="D615"/>
  <c r="B616"/>
  <c r="B617"/>
  <c r="B618"/>
  <c r="C618"/>
  <c r="D618"/>
  <c r="B619"/>
  <c r="C619"/>
  <c r="D619"/>
  <c r="H619" s="1"/>
  <c r="B620"/>
  <c r="B621"/>
  <c r="C621"/>
  <c r="D621"/>
  <c r="B622"/>
  <c r="C622"/>
  <c r="D622"/>
  <c r="B623"/>
  <c r="B624"/>
  <c r="C624"/>
  <c r="D624"/>
  <c r="B625"/>
  <c r="C625"/>
  <c r="D625"/>
  <c r="H625" s="1"/>
  <c r="B626"/>
  <c r="B627"/>
  <c r="B628"/>
  <c r="C628"/>
  <c r="D628"/>
  <c r="B629"/>
  <c r="C629"/>
  <c r="D629"/>
  <c r="B630"/>
  <c r="B631"/>
  <c r="B632"/>
  <c r="B633"/>
  <c r="B634"/>
  <c r="B635"/>
  <c r="B636"/>
  <c r="B637"/>
  <c r="B638"/>
  <c r="C638"/>
  <c r="D638"/>
  <c r="B639"/>
  <c r="C639"/>
  <c r="D639"/>
  <c r="B640"/>
  <c r="C640"/>
  <c r="D640"/>
  <c r="B641"/>
  <c r="C641"/>
  <c r="D64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B672"/>
  <c r="C672"/>
  <c r="D672"/>
  <c r="B673"/>
  <c r="C673"/>
  <c r="D673"/>
  <c r="B674"/>
  <c r="C674"/>
  <c r="D674"/>
  <c r="B675"/>
  <c r="C675"/>
  <c r="D675"/>
  <c r="B676"/>
  <c r="C676"/>
  <c r="D676"/>
  <c r="B677"/>
  <c r="C677"/>
  <c r="D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C762"/>
  <c r="D762"/>
  <c r="B763"/>
  <c r="C763"/>
  <c r="D763"/>
  <c r="B764"/>
  <c r="C764"/>
  <c r="D764"/>
  <c r="B765"/>
  <c r="C765"/>
  <c r="D765"/>
  <c r="B766"/>
  <c r="C766"/>
  <c r="D766"/>
  <c r="B767"/>
  <c r="C767"/>
  <c r="D767"/>
  <c r="B768"/>
  <c r="C768"/>
  <c r="D768"/>
  <c r="B769"/>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D785"/>
  <c r="B786"/>
  <c r="C786"/>
  <c r="D786"/>
  <c r="B787"/>
  <c r="C787"/>
  <c r="D787"/>
  <c r="B788"/>
  <c r="C788"/>
  <c r="D788"/>
  <c r="B789"/>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D839"/>
  <c r="B840"/>
  <c r="C840"/>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C862"/>
  <c r="D862"/>
  <c r="B863"/>
  <c r="C863"/>
  <c r="D863"/>
  <c r="B864"/>
  <c r="C864"/>
  <c r="D864"/>
  <c r="B865"/>
  <c r="C865"/>
  <c r="D865"/>
  <c r="B866"/>
  <c r="C866"/>
  <c r="D866"/>
  <c r="B867"/>
  <c r="C867"/>
  <c r="D867"/>
  <c r="B868"/>
  <c r="C868"/>
  <c r="D868"/>
  <c r="B869"/>
  <c r="C869"/>
  <c r="D869"/>
  <c r="B870"/>
  <c r="C870"/>
  <c r="D870"/>
  <c r="B871"/>
  <c r="C871"/>
  <c r="D871"/>
  <c r="B872"/>
  <c r="C872"/>
  <c r="D872"/>
  <c r="B873"/>
  <c r="C873"/>
  <c r="D873"/>
  <c r="B874"/>
  <c r="C874"/>
  <c r="D874"/>
  <c r="B875"/>
  <c r="C875"/>
  <c r="D875"/>
  <c r="B876"/>
  <c r="C876"/>
  <c r="D876"/>
  <c r="B877"/>
  <c r="C877"/>
  <c r="D877"/>
  <c r="B878"/>
  <c r="C878"/>
  <c r="D878"/>
  <c r="B879"/>
  <c r="C879"/>
  <c r="D879"/>
  <c r="B880"/>
  <c r="C880"/>
  <c r="D880"/>
  <c r="B881"/>
  <c r="C881"/>
  <c r="D881"/>
  <c r="B882"/>
  <c r="C882"/>
  <c r="D882"/>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B905"/>
  <c r="C905"/>
  <c r="D905"/>
  <c r="B906"/>
  <c r="C906"/>
  <c r="D906"/>
  <c r="B907"/>
  <c r="C907"/>
  <c r="D907"/>
  <c r="B908"/>
  <c r="C908"/>
  <c r="D908"/>
  <c r="B909"/>
  <c r="C909"/>
  <c r="D909"/>
  <c r="B910"/>
  <c r="C910"/>
  <c r="D910"/>
  <c r="B911"/>
  <c r="C911"/>
  <c r="D911"/>
  <c r="B912"/>
  <c r="C912"/>
  <c r="D912"/>
  <c r="B913"/>
  <c r="C913"/>
  <c r="D913"/>
  <c r="B914"/>
  <c r="C914"/>
  <c r="D914"/>
  <c r="B915"/>
  <c r="C915"/>
  <c r="D915"/>
  <c r="B916"/>
  <c r="C916"/>
  <c r="D916"/>
  <c r="B917"/>
  <c r="C917"/>
  <c r="D917"/>
  <c r="B918"/>
  <c r="C918"/>
  <c r="D918"/>
  <c r="B919"/>
  <c r="C919"/>
  <c r="D919"/>
  <c r="B920"/>
  <c r="C920"/>
  <c r="D920"/>
  <c r="B921"/>
  <c r="C921"/>
  <c r="D921"/>
  <c r="B922"/>
  <c r="C922"/>
  <c r="D922"/>
  <c r="B923"/>
  <c r="C923"/>
  <c r="D923"/>
  <c r="B924"/>
  <c r="C924"/>
  <c r="D924"/>
  <c r="B925"/>
  <c r="C925"/>
  <c r="D925"/>
  <c r="B926"/>
  <c r="C926"/>
  <c r="D926"/>
  <c r="B927"/>
  <c r="C927"/>
  <c r="D927"/>
  <c r="B928"/>
  <c r="C928"/>
  <c r="D928"/>
  <c r="B929"/>
  <c r="C929"/>
  <c r="D929"/>
  <c r="B930"/>
  <c r="C930"/>
  <c r="D930"/>
  <c r="B931"/>
  <c r="C931"/>
  <c r="D931"/>
  <c r="B932"/>
  <c r="C932"/>
  <c r="D932"/>
  <c r="B933"/>
  <c r="C933"/>
  <c r="D933"/>
  <c r="B934"/>
  <c r="C934"/>
  <c r="D934"/>
  <c r="B935"/>
  <c r="C935"/>
  <c r="D935"/>
  <c r="B936"/>
  <c r="C936"/>
  <c r="D936"/>
  <c r="B937"/>
  <c r="C937"/>
  <c r="D937"/>
  <c r="B938"/>
  <c r="C938"/>
  <c r="D938"/>
  <c r="B939"/>
  <c r="C939"/>
  <c r="D939"/>
  <c r="B940"/>
  <c r="C940"/>
  <c r="D940"/>
  <c r="B941"/>
  <c r="C941"/>
  <c r="D941"/>
  <c r="B942"/>
  <c r="C942"/>
  <c r="D942"/>
  <c r="B943"/>
  <c r="C943"/>
  <c r="D943"/>
  <c r="B944"/>
  <c r="C944"/>
  <c r="D944"/>
  <c r="B945"/>
  <c r="C945"/>
  <c r="D945"/>
  <c r="B946"/>
  <c r="C946"/>
  <c r="D946"/>
  <c r="B947"/>
  <c r="C947"/>
  <c r="D947"/>
  <c r="H947" s="1"/>
  <c r="B948"/>
  <c r="C948"/>
  <c r="D948"/>
  <c r="B949"/>
  <c r="C949"/>
  <c r="D949"/>
  <c r="B950"/>
  <c r="C950"/>
  <c r="D950"/>
  <c r="B951"/>
  <c r="C951"/>
  <c r="D951"/>
  <c r="B952"/>
  <c r="C952"/>
  <c r="D952"/>
  <c r="B953"/>
  <c r="C953"/>
  <c r="D953"/>
  <c r="B954"/>
  <c r="C954"/>
  <c r="D954"/>
  <c r="B955"/>
  <c r="C955"/>
  <c r="D955"/>
  <c r="H955" s="1"/>
  <c r="B956"/>
  <c r="C956"/>
  <c r="D956"/>
  <c r="B957"/>
  <c r="C957"/>
  <c r="D957"/>
  <c r="B958"/>
  <c r="C958"/>
  <c r="H958" s="1"/>
  <c r="D958"/>
  <c r="G958"/>
  <c r="B959"/>
  <c r="C959"/>
  <c r="D959"/>
  <c r="G959"/>
  <c r="B960"/>
  <c r="C960"/>
  <c r="H960" s="1"/>
  <c r="D960"/>
  <c r="G960"/>
  <c r="B961"/>
  <c r="C961"/>
  <c r="H961" s="1"/>
  <c r="D961"/>
  <c r="G961"/>
  <c r="B962"/>
  <c r="C962"/>
  <c r="H962" s="1"/>
  <c r="D962"/>
  <c r="G962"/>
  <c r="B963"/>
  <c r="C963"/>
  <c r="H963" s="1"/>
  <c r="D963"/>
  <c r="G963"/>
  <c r="B964"/>
  <c r="C964"/>
  <c r="H964" s="1"/>
  <c r="D964"/>
  <c r="G964"/>
  <c r="B965"/>
  <c r="C965"/>
  <c r="H965" s="1"/>
  <c r="D965"/>
  <c r="G965"/>
  <c r="B966"/>
  <c r="C966"/>
  <c r="H966" s="1"/>
  <c r="D966"/>
  <c r="G966"/>
  <c r="B967"/>
  <c r="C967"/>
  <c r="G967" s="1"/>
  <c r="D967"/>
  <c r="B968"/>
  <c r="C968"/>
  <c r="D968"/>
  <c r="B969"/>
  <c r="C969"/>
  <c r="D969"/>
  <c r="B970"/>
  <c r="C970"/>
  <c r="D970"/>
  <c r="B971"/>
  <c r="C971"/>
  <c r="D971"/>
  <c r="B972"/>
  <c r="C972"/>
  <c r="D972"/>
  <c r="B973"/>
  <c r="C973"/>
  <c r="D973"/>
  <c r="B974"/>
  <c r="C974"/>
  <c r="D974"/>
  <c r="B975"/>
  <c r="C975"/>
  <c r="D975"/>
  <c r="B976"/>
  <c r="C976"/>
  <c r="D976"/>
  <c r="B977"/>
  <c r="B978"/>
  <c r="B979"/>
  <c r="B980"/>
  <c r="C980"/>
  <c r="D980"/>
  <c r="B981"/>
  <c r="C981"/>
  <c r="D981"/>
  <c r="B982"/>
  <c r="C982"/>
  <c r="D982"/>
  <c r="B983"/>
  <c r="B984"/>
  <c r="B985"/>
  <c r="C985"/>
  <c r="D985"/>
  <c r="B986"/>
  <c r="C986"/>
  <c r="D986"/>
  <c r="B987"/>
  <c r="C987"/>
  <c r="D987"/>
  <c r="B988"/>
  <c r="C988"/>
  <c r="D988"/>
  <c r="B989"/>
  <c r="C989"/>
  <c r="D989"/>
  <c r="B990"/>
  <c r="B991"/>
  <c r="C991"/>
  <c r="D991"/>
  <c r="B992"/>
  <c r="C992"/>
  <c r="D992"/>
  <c r="B993"/>
  <c r="C993"/>
  <c r="D993"/>
  <c r="B994"/>
  <c r="C994"/>
  <c r="D994"/>
  <c r="B995"/>
  <c r="C995"/>
  <c r="D995"/>
  <c r="B996"/>
  <c r="C996"/>
  <c r="D996"/>
  <c r="B997"/>
  <c r="C997"/>
  <c r="D997"/>
  <c r="B998"/>
  <c r="C998"/>
  <c r="D998"/>
  <c r="B999"/>
  <c r="C999"/>
  <c r="D999"/>
  <c r="B1000"/>
  <c r="B1001"/>
  <c r="C1001"/>
  <c r="D1001"/>
  <c r="B1002"/>
  <c r="C1002"/>
  <c r="D1002"/>
  <c r="B1003"/>
  <c r="C1003"/>
  <c r="D1003"/>
  <c r="B1004"/>
  <c r="C1004"/>
  <c r="D1004"/>
  <c r="B1005"/>
  <c r="C1005"/>
  <c r="D1005"/>
  <c r="B1006"/>
  <c r="B1007"/>
  <c r="C1007"/>
  <c r="D1007"/>
  <c r="B1008"/>
  <c r="C1008"/>
  <c r="D1008"/>
  <c r="B1009"/>
  <c r="C1009"/>
  <c r="D1009"/>
  <c r="B1010"/>
  <c r="C1010"/>
  <c r="D1010"/>
  <c r="B1011"/>
  <c r="C1011"/>
  <c r="D1011"/>
  <c r="B1012"/>
  <c r="B1013"/>
  <c r="C1013"/>
  <c r="D1013"/>
  <c r="B1014"/>
  <c r="C1014"/>
  <c r="D1014"/>
  <c r="B1015"/>
  <c r="C1015"/>
  <c r="D1015"/>
  <c r="B1016"/>
  <c r="B1017"/>
  <c r="C1017"/>
  <c r="D1017"/>
  <c r="B1018"/>
  <c r="C1018"/>
  <c r="D1018"/>
  <c r="B1019"/>
  <c r="C1019"/>
  <c r="D1019"/>
  <c r="B1020"/>
  <c r="C1020"/>
  <c r="D1020"/>
  <c r="B1021"/>
  <c r="C1021"/>
  <c r="D1021"/>
  <c r="B1022"/>
  <c r="C1022"/>
  <c r="D1022"/>
  <c r="B1023"/>
  <c r="B1024"/>
  <c r="C1024"/>
  <c r="D1024"/>
  <c r="B1025"/>
  <c r="C1025"/>
  <c r="D1025"/>
  <c r="B1026"/>
  <c r="C1026"/>
  <c r="D1026"/>
  <c r="B1027"/>
  <c r="B1028"/>
  <c r="C1028"/>
  <c r="D1028"/>
  <c r="B1029"/>
  <c r="C1029"/>
  <c r="D1029"/>
  <c r="B1030"/>
  <c r="C1030"/>
  <c r="D1030"/>
  <c r="B1031"/>
  <c r="C1031"/>
  <c r="D1031"/>
  <c r="B1032"/>
  <c r="C1032"/>
  <c r="D1032"/>
  <c r="B1033"/>
  <c r="C1033"/>
  <c r="D1033"/>
  <c r="B1034"/>
  <c r="B1035"/>
  <c r="C1035"/>
  <c r="D1035"/>
  <c r="B1036"/>
  <c r="C1036"/>
  <c r="D1036"/>
  <c r="B1037"/>
  <c r="C1037"/>
  <c r="D1037"/>
  <c r="B1038"/>
  <c r="C1038"/>
  <c r="D1038"/>
  <c r="B1039"/>
  <c r="B1040"/>
  <c r="B1041"/>
  <c r="B1042"/>
  <c r="C1042"/>
  <c r="D1042"/>
  <c r="B1043"/>
  <c r="C1043"/>
  <c r="D1043"/>
  <c r="B1044"/>
  <c r="C1044"/>
  <c r="D1044"/>
  <c r="B1045"/>
  <c r="C1045"/>
  <c r="D1045"/>
  <c r="B1046"/>
  <c r="C1046"/>
  <c r="D1046"/>
  <c r="B1047"/>
  <c r="C1047"/>
  <c r="D1047"/>
  <c r="B1048"/>
  <c r="C1048"/>
  <c r="D1048"/>
  <c r="B1049"/>
  <c r="B1050"/>
  <c r="B1051"/>
  <c r="C1051"/>
  <c r="D1051"/>
  <c r="B1052"/>
  <c r="C1052"/>
  <c r="D1052"/>
  <c r="B1053"/>
  <c r="C1053"/>
  <c r="D1053"/>
  <c r="B1054"/>
  <c r="C1054"/>
  <c r="D1054"/>
  <c r="B1055"/>
  <c r="C1055"/>
  <c r="D1055"/>
  <c r="B1056"/>
  <c r="C1056"/>
  <c r="D1056"/>
  <c r="B1057"/>
  <c r="B1058"/>
  <c r="B1059"/>
  <c r="C1059"/>
  <c r="D1059"/>
  <c r="B1060"/>
  <c r="C1060"/>
  <c r="D1060"/>
  <c r="B1061"/>
  <c r="C1061"/>
  <c r="D1061"/>
  <c r="B1062"/>
  <c r="C1062"/>
  <c r="D1062"/>
  <c r="B1063"/>
  <c r="C1063"/>
  <c r="D1063"/>
  <c r="B1064"/>
  <c r="C1064"/>
  <c r="D1064"/>
  <c r="B1065"/>
  <c r="C1065"/>
  <c r="D1065"/>
  <c r="B1066"/>
  <c r="C1066"/>
  <c r="D1066"/>
  <c r="B1067"/>
  <c r="C1067"/>
  <c r="D1067"/>
  <c r="B1068"/>
  <c r="C1068"/>
  <c r="D1068"/>
  <c r="B1069"/>
  <c r="C1069"/>
  <c r="D1069"/>
  <c r="B1070"/>
  <c r="C1070"/>
  <c r="D1070"/>
  <c r="B1071"/>
  <c r="C1071"/>
  <c r="D1071"/>
  <c r="B1072"/>
  <c r="C1072"/>
  <c r="D1072"/>
  <c r="B1073"/>
  <c r="C1073"/>
  <c r="D1073"/>
  <c r="B1074"/>
  <c r="C1074"/>
  <c r="D1074"/>
  <c r="B1075"/>
  <c r="C1075"/>
  <c r="D1075"/>
  <c r="B1076"/>
  <c r="B1077"/>
  <c r="C1077"/>
  <c r="D1077"/>
  <c r="B1078"/>
  <c r="C1078"/>
  <c r="D1078"/>
  <c r="B1079"/>
  <c r="C1079"/>
  <c r="D1079"/>
  <c r="B1080"/>
  <c r="C1080"/>
  <c r="D1080"/>
  <c r="B1081"/>
  <c r="C1081"/>
  <c r="D1081"/>
  <c r="B1082"/>
  <c r="C1082"/>
  <c r="D1082"/>
  <c r="B1083"/>
  <c r="C1083"/>
  <c r="D1083"/>
  <c r="B1084"/>
  <c r="C1084"/>
  <c r="D1084"/>
  <c r="B1085"/>
  <c r="C1085"/>
  <c r="D1085"/>
  <c r="B1086"/>
  <c r="C1086"/>
  <c r="D1086"/>
  <c r="B1087"/>
  <c r="C1087"/>
  <c r="D1087"/>
  <c r="B1088"/>
  <c r="B1089"/>
  <c r="B1090"/>
  <c r="C1090"/>
  <c r="D1090"/>
  <c r="B1091"/>
  <c r="C1091"/>
  <c r="D1091"/>
  <c r="B1092"/>
  <c r="C1092"/>
  <c r="D1092"/>
  <c r="B1093"/>
  <c r="C1093"/>
  <c r="D1093"/>
  <c r="B1094"/>
  <c r="C1094"/>
  <c r="D1094"/>
  <c r="B1095"/>
  <c r="C1095"/>
  <c r="D1095"/>
  <c r="B1096"/>
  <c r="B1097"/>
  <c r="C1097"/>
  <c r="D1097"/>
  <c r="B1098"/>
  <c r="C1098"/>
  <c r="D1098"/>
  <c r="B1099"/>
  <c r="C1099"/>
  <c r="D1099"/>
  <c r="B1100"/>
  <c r="C1100"/>
  <c r="D1100"/>
  <c r="B1101"/>
  <c r="C1101"/>
  <c r="D1101"/>
  <c r="B1102"/>
  <c r="C1102"/>
  <c r="D1102"/>
  <c r="B1103"/>
  <c r="C1103"/>
  <c r="D1103"/>
  <c r="B1104"/>
  <c r="B1105"/>
  <c r="B1106"/>
  <c r="C1106"/>
  <c r="D1106"/>
  <c r="B1107"/>
  <c r="C1107"/>
  <c r="D1107"/>
  <c r="B1108"/>
  <c r="C1108"/>
  <c r="D1108"/>
  <c r="B1109"/>
  <c r="C1109"/>
  <c r="D1109"/>
  <c r="B1110"/>
  <c r="C1110"/>
  <c r="D1110"/>
  <c r="B1111"/>
  <c r="C1111"/>
  <c r="D1111"/>
  <c r="B1112"/>
  <c r="B1113"/>
  <c r="C1113"/>
  <c r="D1113"/>
  <c r="B1114"/>
  <c r="C1114"/>
  <c r="D1114"/>
  <c r="B1115"/>
  <c r="C1115"/>
  <c r="D1115"/>
  <c r="B1116"/>
  <c r="B1117"/>
  <c r="C1117"/>
  <c r="D1117"/>
  <c r="B1118"/>
  <c r="C1118"/>
  <c r="D1118"/>
  <c r="B1119"/>
  <c r="B1120"/>
  <c r="C1120"/>
  <c r="D1120"/>
  <c r="B1121"/>
  <c r="C1121"/>
  <c r="D1121"/>
  <c r="B1122"/>
  <c r="C1122"/>
  <c r="D1122"/>
  <c r="B1123"/>
  <c r="C1123"/>
  <c r="D1123"/>
  <c r="B1124"/>
  <c r="C1124"/>
  <c r="D1124"/>
  <c r="B1125"/>
  <c r="C1125"/>
  <c r="D1125"/>
  <c r="B1126"/>
  <c r="C1126"/>
  <c r="D1126"/>
  <c r="B1127"/>
  <c r="C1127"/>
  <c r="D1127"/>
  <c r="B1128"/>
  <c r="C1128"/>
  <c r="D1128"/>
  <c r="B1129"/>
  <c r="C1129"/>
  <c r="D1129"/>
  <c r="B1130"/>
  <c r="C1130"/>
  <c r="D1130"/>
  <c r="B1131"/>
  <c r="C1131"/>
  <c r="D1131"/>
  <c r="B1132"/>
  <c r="C1132"/>
  <c r="D1132"/>
  <c r="B1133"/>
  <c r="C1133"/>
  <c r="D1133"/>
  <c r="B1134"/>
  <c r="B1135"/>
  <c r="C1135"/>
  <c r="D1135"/>
  <c r="B1136"/>
  <c r="C1136"/>
  <c r="D1136"/>
  <c r="B1137"/>
  <c r="C1137"/>
  <c r="D1137"/>
  <c r="B1138"/>
  <c r="B1139"/>
  <c r="B1140"/>
  <c r="B1141"/>
  <c r="C1141"/>
  <c r="D1141"/>
  <c r="B1142"/>
  <c r="C1142"/>
  <c r="D1142"/>
  <c r="B1143"/>
  <c r="B1144"/>
  <c r="C1144"/>
  <c r="D1144"/>
  <c r="B1145"/>
  <c r="C1145"/>
  <c r="D1145"/>
  <c r="B1146"/>
  <c r="C1146"/>
  <c r="D1146"/>
  <c r="B1147"/>
  <c r="C1147"/>
  <c r="D1147"/>
  <c r="B1148"/>
  <c r="C1148"/>
  <c r="D1148"/>
  <c r="B1149"/>
  <c r="C1149"/>
  <c r="D1149"/>
  <c r="B1150"/>
  <c r="C1150"/>
  <c r="D1150"/>
  <c r="B1151"/>
  <c r="C1151"/>
  <c r="D115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D1164"/>
  <c r="B1165"/>
  <c r="C1165"/>
  <c r="D1165"/>
  <c r="B1166"/>
  <c r="C1166"/>
  <c r="D1166"/>
  <c r="B1167"/>
  <c r="C1167"/>
  <c r="D1167"/>
  <c r="B1168"/>
  <c r="B1169"/>
  <c r="B1170"/>
  <c r="C1170"/>
  <c r="D1170"/>
  <c r="B1171"/>
  <c r="C1171"/>
  <c r="D1171"/>
  <c r="B1172"/>
  <c r="C1172"/>
  <c r="D1172"/>
  <c r="B1173"/>
  <c r="C1173"/>
  <c r="D1173"/>
  <c r="B1174"/>
  <c r="C1174"/>
  <c r="D1174"/>
  <c r="B1175"/>
  <c r="C1175"/>
  <c r="D1175"/>
  <c r="B1176"/>
  <c r="C1176"/>
  <c r="D1176"/>
  <c r="B1177"/>
  <c r="C1177"/>
  <c r="D1177"/>
  <c r="B1178"/>
  <c r="C1178"/>
  <c r="D1178"/>
  <c r="B1179"/>
  <c r="C1179"/>
  <c r="D1179"/>
  <c r="B1180"/>
  <c r="C1180"/>
  <c r="D1180"/>
  <c r="B1181"/>
  <c r="C1181"/>
  <c r="D1181"/>
  <c r="B1182"/>
  <c r="C1182"/>
  <c r="D1182"/>
  <c r="B1183"/>
  <c r="C1183"/>
  <c r="D1183"/>
  <c r="B1184"/>
  <c r="C1184"/>
  <c r="D1184"/>
  <c r="B1185"/>
  <c r="C1185"/>
  <c r="D1185"/>
  <c r="B1186"/>
  <c r="B1187"/>
  <c r="C1187"/>
  <c r="D1187"/>
  <c r="B1188"/>
  <c r="C1188"/>
  <c r="D1188"/>
  <c r="B1189"/>
  <c r="C1189"/>
  <c r="D1189"/>
  <c r="B1190"/>
  <c r="C1190"/>
  <c r="D1190"/>
  <c r="B1191"/>
  <c r="C1191"/>
  <c r="D1191"/>
  <c r="B1192"/>
  <c r="C1192"/>
  <c r="D1192"/>
  <c r="B1193"/>
  <c r="C1193"/>
  <c r="D1193"/>
  <c r="B1194"/>
  <c r="C1194"/>
  <c r="D1194"/>
  <c r="B1195"/>
  <c r="C1195"/>
  <c r="D1195"/>
  <c r="B1196"/>
  <c r="B1197"/>
  <c r="C1197"/>
  <c r="D1197"/>
  <c r="B1198"/>
  <c r="C1198"/>
  <c r="D1198"/>
  <c r="B1199"/>
  <c r="B1200"/>
  <c r="B1201"/>
  <c r="B1202"/>
  <c r="C1202"/>
  <c r="D1202"/>
  <c r="B1203"/>
  <c r="C1203"/>
  <c r="D1203"/>
  <c r="B1204"/>
  <c r="B1205"/>
  <c r="C1205"/>
  <c r="H1205" s="1"/>
  <c r="D1205"/>
  <c r="B1206"/>
  <c r="C1206"/>
  <c r="D1206"/>
  <c r="B1207"/>
  <c r="C1207"/>
  <c r="D1207"/>
  <c r="B1208"/>
  <c r="B1209"/>
  <c r="C1209"/>
  <c r="D1209"/>
  <c r="B1210"/>
  <c r="C1210"/>
  <c r="D1210"/>
  <c r="H1210" s="1"/>
  <c r="B1211"/>
  <c r="C1211"/>
  <c r="D1211"/>
  <c r="B1212"/>
  <c r="B1213"/>
  <c r="C1213"/>
  <c r="D1213"/>
  <c r="B1214"/>
  <c r="C1214"/>
  <c r="D1214"/>
  <c r="B1215"/>
  <c r="C1215"/>
  <c r="H1215" s="1"/>
  <c r="D1215"/>
  <c r="B1216"/>
  <c r="C1216"/>
  <c r="D1216"/>
  <c r="B1217"/>
  <c r="C1217"/>
  <c r="H1217" s="1"/>
  <c r="D1217"/>
  <c r="B1218"/>
  <c r="C1218"/>
  <c r="D1218"/>
  <c r="B1219"/>
  <c r="B1220"/>
  <c r="B1221"/>
  <c r="C1221"/>
  <c r="H1221" s="1"/>
  <c r="D1221"/>
  <c r="B1222"/>
  <c r="C1222"/>
  <c r="D1222"/>
  <c r="B1223"/>
  <c r="C1223"/>
  <c r="D1223"/>
  <c r="B1224"/>
  <c r="C1224"/>
  <c r="D1224"/>
  <c r="B1225"/>
  <c r="C1225"/>
  <c r="H1225" s="1"/>
  <c r="D1225"/>
  <c r="B1226"/>
  <c r="C1226"/>
  <c r="D1226"/>
  <c r="B1227"/>
  <c r="C1227"/>
  <c r="H1227" s="1"/>
  <c r="D1227"/>
  <c r="B1228"/>
  <c r="C1228"/>
  <c r="D1228"/>
  <c r="B1229"/>
  <c r="C1229"/>
  <c r="H1229" s="1"/>
  <c r="D1229"/>
  <c r="B1230"/>
  <c r="C1230"/>
  <c r="D1230"/>
  <c r="B1231"/>
  <c r="C1231"/>
  <c r="D1231"/>
  <c r="B1232"/>
  <c r="C1232"/>
  <c r="D1232"/>
  <c r="B1233"/>
  <c r="C1233"/>
  <c r="H1233" s="1"/>
  <c r="D1233"/>
  <c r="B1234"/>
  <c r="C1234"/>
  <c r="D1234"/>
  <c r="B1235"/>
  <c r="C1235"/>
  <c r="H1235" s="1"/>
  <c r="D1235"/>
  <c r="B1236"/>
  <c r="C1236"/>
  <c r="D1236"/>
  <c r="B1237"/>
  <c r="C1237"/>
  <c r="H1237" s="1"/>
  <c r="D1237"/>
  <c r="B1238"/>
  <c r="C1238"/>
  <c r="D1238"/>
  <c r="B1239"/>
  <c r="C1239"/>
  <c r="D1239"/>
  <c r="B1240"/>
  <c r="C1240"/>
  <c r="D1240"/>
  <c r="B1241"/>
  <c r="C1241"/>
  <c r="H1241" s="1"/>
  <c r="D1241"/>
  <c r="B1242"/>
  <c r="C1242"/>
  <c r="D1242"/>
  <c r="B1243"/>
  <c r="C1243"/>
  <c r="H1243" s="1"/>
  <c r="D1243"/>
  <c r="B1244"/>
  <c r="C1244"/>
  <c r="D1244"/>
  <c r="B1245"/>
  <c r="C1245"/>
  <c r="H1245" s="1"/>
  <c r="D1245"/>
  <c r="B1246"/>
  <c r="C1246"/>
  <c r="D1246"/>
  <c r="B1247"/>
  <c r="C1247"/>
  <c r="D1247"/>
  <c r="B1248"/>
  <c r="C1248"/>
  <c r="D1248"/>
  <c r="B1249"/>
  <c r="C1249"/>
  <c r="H1249" s="1"/>
  <c r="D1249"/>
  <c r="B1250"/>
  <c r="C1250"/>
  <c r="D1250"/>
  <c r="B1251"/>
  <c r="C1251"/>
  <c r="H1251" s="1"/>
  <c r="D1251"/>
  <c r="B1252"/>
  <c r="C1252"/>
  <c r="D1252"/>
  <c r="B1253"/>
  <c r="C1253"/>
  <c r="H1253" s="1"/>
  <c r="D1253"/>
  <c r="B1254"/>
  <c r="C1254"/>
  <c r="D1254"/>
  <c r="B1255"/>
  <c r="C1255"/>
  <c r="D1255"/>
  <c r="B1256"/>
  <c r="C1256"/>
  <c r="D1256"/>
  <c r="B1257"/>
  <c r="C1257"/>
  <c r="H1257" s="1"/>
  <c r="D1257"/>
  <c r="B1258"/>
  <c r="C1258"/>
  <c r="D1258"/>
  <c r="B1259"/>
  <c r="C1259"/>
  <c r="H1259" s="1"/>
  <c r="D1259"/>
  <c r="B1260"/>
  <c r="C1260"/>
  <c r="D1260"/>
  <c r="B1261"/>
  <c r="C1261"/>
  <c r="H1261" s="1"/>
  <c r="D1261"/>
  <c r="B1262"/>
  <c r="C1262"/>
  <c r="D1262"/>
  <c r="B1263"/>
  <c r="C1263"/>
  <c r="D1263"/>
  <c r="B1264"/>
  <c r="C1264"/>
  <c r="D1264"/>
  <c r="B1265"/>
  <c r="C1265"/>
  <c r="H1265" s="1"/>
  <c r="D1265"/>
  <c r="B1266"/>
  <c r="C1266"/>
  <c r="D1266"/>
  <c r="B1267"/>
  <c r="C1267"/>
  <c r="H1267" s="1"/>
  <c r="D1267"/>
  <c r="B1268"/>
  <c r="C1268"/>
  <c r="D1268"/>
  <c r="B1269"/>
  <c r="C1269"/>
  <c r="H1269" s="1"/>
  <c r="D1269"/>
  <c r="B1270"/>
  <c r="C1270"/>
  <c r="D1270"/>
  <c r="B1271"/>
  <c r="C1271"/>
  <c r="H1271" s="1"/>
  <c r="D1271"/>
  <c r="B1272"/>
  <c r="C1272"/>
  <c r="D1272"/>
  <c r="B1273"/>
  <c r="C1273"/>
  <c r="D1273"/>
  <c r="B1274"/>
  <c r="C1274"/>
  <c r="D1274"/>
  <c r="B1275"/>
  <c r="C1275"/>
  <c r="H1275" s="1"/>
  <c r="D1275"/>
  <c r="B1276"/>
  <c r="C1276"/>
  <c r="D1276"/>
  <c r="B1277"/>
  <c r="C1277"/>
  <c r="H1277" s="1"/>
  <c r="D1277"/>
  <c r="B1278"/>
  <c r="C1278"/>
  <c r="D1278"/>
  <c r="B1279"/>
  <c r="C1279"/>
  <c r="H1279" s="1"/>
  <c r="D1279"/>
  <c r="B1280"/>
  <c r="C1280"/>
  <c r="D1280"/>
  <c r="B1281"/>
  <c r="C1281"/>
  <c r="H1281" s="1"/>
  <c r="D1281"/>
  <c r="B1282"/>
  <c r="C1282"/>
  <c r="D1282"/>
  <c r="B1283"/>
  <c r="C1283"/>
  <c r="H1283" s="1"/>
  <c r="D1283"/>
  <c r="B1284"/>
  <c r="C1284"/>
  <c r="D1284"/>
  <c r="B1285"/>
  <c r="C1285"/>
  <c r="H1285" s="1"/>
  <c r="D1285"/>
  <c r="B1286"/>
  <c r="C1286"/>
  <c r="D1286"/>
  <c r="B1287"/>
  <c r="B1288"/>
  <c r="B1289"/>
  <c r="C1289"/>
  <c r="H1289" s="1"/>
  <c r="D1289"/>
  <c r="B1290"/>
  <c r="C1290"/>
  <c r="D1290"/>
  <c r="B1291"/>
  <c r="C1291"/>
  <c r="D1291"/>
  <c r="B1292"/>
  <c r="B1293"/>
  <c r="C1293"/>
  <c r="D1293"/>
  <c r="B1294"/>
  <c r="C1294"/>
  <c r="D1294"/>
  <c r="H1294" s="1"/>
  <c r="B1295"/>
  <c r="B1296"/>
  <c r="C1296"/>
  <c r="D1296"/>
  <c r="B1297"/>
  <c r="C1297"/>
  <c r="H1297" s="1"/>
  <c r="D1297"/>
  <c r="B1298"/>
  <c r="C1298"/>
  <c r="D1298"/>
  <c r="B1299"/>
  <c r="C1299"/>
  <c r="H1299" s="1"/>
  <c r="D1299"/>
  <c r="B1300"/>
  <c r="C1300"/>
  <c r="D1300"/>
  <c r="B1301"/>
  <c r="C1301"/>
  <c r="H1301" s="1"/>
  <c r="D1301"/>
  <c r="B1302"/>
  <c r="C1302"/>
  <c r="D1302"/>
  <c r="B1303"/>
  <c r="C1303"/>
  <c r="H1303" s="1"/>
  <c r="D1303"/>
  <c r="B1304"/>
  <c r="B1305"/>
  <c r="C1305"/>
  <c r="D1305"/>
  <c r="B1306"/>
  <c r="C1306"/>
  <c r="D1306"/>
  <c r="H1306" s="1"/>
  <c r="B1307"/>
  <c r="C1307"/>
  <c r="D1307"/>
  <c r="B1308"/>
  <c r="C1308"/>
  <c r="D1308"/>
  <c r="B1309"/>
  <c r="C1309"/>
  <c r="D1309"/>
  <c r="B1310"/>
  <c r="B1311"/>
  <c r="C1311"/>
  <c r="H1311" s="1"/>
  <c r="D1311"/>
  <c r="B1312"/>
  <c r="C1312"/>
  <c r="D1312"/>
  <c r="B1313"/>
  <c r="C1313"/>
  <c r="D1313"/>
  <c r="B1314"/>
  <c r="C1314"/>
  <c r="D1314"/>
  <c r="B1315"/>
  <c r="C1315"/>
  <c r="D1315"/>
  <c r="B1316"/>
  <c r="C1316"/>
  <c r="D1316"/>
  <c r="B1317"/>
  <c r="B1318"/>
  <c r="B1319"/>
  <c r="C1319"/>
  <c r="D1319"/>
  <c r="B1320"/>
  <c r="C1320"/>
  <c r="D1320"/>
  <c r="B1321"/>
  <c r="B1322"/>
  <c r="C1322"/>
  <c r="D1322"/>
  <c r="H1322" s="1"/>
  <c r="B1323"/>
  <c r="C1323"/>
  <c r="D1323"/>
  <c r="B1324"/>
  <c r="C1324"/>
  <c r="D1324"/>
  <c r="B1325"/>
  <c r="B1326"/>
  <c r="C1326"/>
  <c r="D1326"/>
  <c r="B1327"/>
  <c r="C1327"/>
  <c r="H1327" s="1"/>
  <c r="D1327"/>
  <c r="B1328"/>
  <c r="C1328"/>
  <c r="D1328"/>
  <c r="B1329"/>
  <c r="C1329"/>
  <c r="H1329" s="1"/>
  <c r="D1329"/>
  <c r="B1330"/>
  <c r="C1330"/>
  <c r="D1330"/>
  <c r="B1331"/>
  <c r="C1331"/>
  <c r="H1331" s="1"/>
  <c r="D1331"/>
  <c r="B1332"/>
  <c r="B1333"/>
  <c r="C1333"/>
  <c r="D1333"/>
  <c r="B1334"/>
  <c r="C1334"/>
  <c r="D1334"/>
  <c r="H1334" s="1"/>
  <c r="B1335"/>
  <c r="C1335"/>
  <c r="D1335"/>
  <c r="B1336"/>
  <c r="B1337"/>
  <c r="C1337"/>
  <c r="D1337"/>
  <c r="B1338"/>
  <c r="C1338"/>
  <c r="D1338"/>
  <c r="B1339"/>
  <c r="C1339"/>
  <c r="H1339" s="1"/>
  <c r="D1339"/>
  <c r="B1340"/>
  <c r="C1340"/>
  <c r="D1340"/>
  <c r="B1341"/>
  <c r="C1341"/>
  <c r="D1341"/>
  <c r="B1342"/>
  <c r="C1342"/>
  <c r="D1342"/>
  <c r="B1343"/>
  <c r="B1344"/>
  <c r="C1344"/>
  <c r="D1344"/>
  <c r="H1344" s="1"/>
  <c r="B1345"/>
  <c r="C1345"/>
  <c r="D1345"/>
  <c r="B1346"/>
  <c r="C1346"/>
  <c r="D1346"/>
  <c r="B1347"/>
  <c r="C1347"/>
  <c r="D1347"/>
  <c r="B1348"/>
  <c r="B1349"/>
  <c r="C1349"/>
  <c r="H1349" s="1"/>
  <c r="D1349"/>
  <c r="B1350"/>
  <c r="C1350"/>
  <c r="D1350"/>
  <c r="B1351"/>
  <c r="C1351"/>
  <c r="H1351" s="1"/>
  <c r="D1351"/>
  <c r="B1352"/>
  <c r="C1352"/>
  <c r="D1352"/>
  <c r="B1353"/>
  <c r="C1353"/>
  <c r="H1353" s="1"/>
  <c r="D1353"/>
  <c r="B1354"/>
  <c r="C1354"/>
  <c r="D1354"/>
  <c r="B1355"/>
  <c r="C1355"/>
  <c r="H1355" s="1"/>
  <c r="D1355"/>
  <c r="B1356"/>
  <c r="C1356"/>
  <c r="D1356"/>
  <c r="B1357"/>
  <c r="B1358"/>
  <c r="C1358"/>
  <c r="D1358"/>
  <c r="H1358" s="1"/>
  <c r="B1359"/>
  <c r="C1359"/>
  <c r="D1359"/>
  <c r="B1360"/>
  <c r="C1360"/>
  <c r="D1360"/>
  <c r="B1361"/>
  <c r="C1361"/>
  <c r="H1361" s="1"/>
  <c r="D1361"/>
  <c r="B1362"/>
  <c r="C1362"/>
  <c r="D1362"/>
  <c r="B1363"/>
  <c r="C1363"/>
  <c r="D1363"/>
  <c r="B1364"/>
  <c r="B1365"/>
  <c r="C1365"/>
  <c r="H1365" s="1"/>
  <c r="D1365"/>
  <c r="B1366"/>
  <c r="C1366"/>
  <c r="D1366"/>
  <c r="B1367"/>
  <c r="C1367"/>
  <c r="D1367"/>
  <c r="B1368"/>
  <c r="C1368"/>
  <c r="D1368"/>
  <c r="B1369"/>
  <c r="C1369"/>
  <c r="D1369"/>
  <c r="B1370"/>
  <c r="C1370"/>
  <c r="D1370"/>
  <c r="B1371"/>
  <c r="B1372"/>
  <c r="B1373"/>
  <c r="C1373"/>
  <c r="D1373"/>
  <c r="B1374"/>
  <c r="C1374"/>
  <c r="D1374"/>
  <c r="B1375"/>
  <c r="C1375"/>
  <c r="D1375"/>
  <c r="B1376"/>
  <c r="B1377"/>
  <c r="C1377"/>
  <c r="H1377" s="1"/>
  <c r="D1377"/>
  <c r="B1378"/>
  <c r="C1378"/>
  <c r="D1378"/>
  <c r="B1379"/>
  <c r="C1379"/>
  <c r="D1379"/>
  <c r="B1380"/>
  <c r="C1380"/>
  <c r="D1380"/>
  <c r="B1381"/>
  <c r="B1382"/>
  <c r="C1382"/>
  <c r="D1382"/>
  <c r="H1382" s="1"/>
  <c r="B1383"/>
  <c r="C1383"/>
  <c r="D1383"/>
  <c r="B1384"/>
  <c r="C1384"/>
  <c r="D1384"/>
  <c r="B1385"/>
  <c r="C1385"/>
  <c r="D1385"/>
  <c r="B1386"/>
  <c r="C1386"/>
  <c r="D1386"/>
  <c r="H1386" s="1"/>
  <c r="B1387"/>
  <c r="C1387"/>
  <c r="D1387"/>
  <c r="B1388"/>
  <c r="C1388"/>
  <c r="D1388"/>
  <c r="B1389"/>
  <c r="B1390"/>
  <c r="C1390"/>
  <c r="D1390"/>
  <c r="B1391"/>
  <c r="C1391"/>
  <c r="H1391" s="1"/>
  <c r="D1391"/>
  <c r="B1392"/>
  <c r="C1392"/>
  <c r="D1392"/>
  <c r="B1393"/>
  <c r="C1393"/>
  <c r="D1393"/>
  <c r="B1394"/>
  <c r="C1394"/>
  <c r="D1394"/>
  <c r="B1395"/>
  <c r="C1395"/>
  <c r="D1395"/>
  <c r="B1396"/>
  <c r="B1397"/>
  <c r="B1398"/>
  <c r="C1398"/>
  <c r="D1398"/>
  <c r="B1399"/>
  <c r="C1399"/>
  <c r="D1399"/>
  <c r="B1400"/>
  <c r="B1401"/>
  <c r="C1401"/>
  <c r="D1401"/>
  <c r="B1402"/>
  <c r="C1402"/>
  <c r="D1402"/>
  <c r="H1402" s="1"/>
  <c r="B1403"/>
  <c r="C1403"/>
  <c r="D1403"/>
  <c r="B1404"/>
  <c r="B1405"/>
  <c r="C1405"/>
  <c r="D1405"/>
  <c r="B1406"/>
  <c r="C1406"/>
  <c r="D1406"/>
  <c r="B1407"/>
  <c r="C1407"/>
  <c r="D1407"/>
  <c r="B1408"/>
  <c r="C1408"/>
  <c r="D1408"/>
  <c r="B1409"/>
  <c r="C1409"/>
  <c r="D1409"/>
  <c r="B1410"/>
  <c r="C1410"/>
  <c r="D1410"/>
  <c r="B1411"/>
  <c r="B1412"/>
  <c r="B1413"/>
  <c r="C1413"/>
  <c r="D1413"/>
  <c r="B1414"/>
  <c r="C1414"/>
  <c r="D1414"/>
  <c r="B1415"/>
  <c r="C1415"/>
  <c r="D1415"/>
  <c r="B1416"/>
  <c r="C1416"/>
  <c r="D1416"/>
  <c r="B1417"/>
  <c r="C1417"/>
  <c r="D1417"/>
  <c r="B1418"/>
  <c r="C1418"/>
  <c r="D1418"/>
  <c r="B1419"/>
  <c r="C1419"/>
  <c r="D1419"/>
  <c r="B1420"/>
  <c r="C1420"/>
  <c r="D1420"/>
  <c r="B1421"/>
  <c r="C1421"/>
  <c r="D1421"/>
  <c r="B1422"/>
  <c r="C1422"/>
  <c r="D1422"/>
  <c r="B1423"/>
  <c r="B1424"/>
  <c r="B1425"/>
  <c r="B1426"/>
  <c r="B1427"/>
  <c r="C1427"/>
  <c r="D1427"/>
  <c r="B1428"/>
  <c r="C1428"/>
  <c r="D1428"/>
  <c r="B1429"/>
  <c r="C1429"/>
  <c r="D1429"/>
  <c r="B1430"/>
  <c r="C1430"/>
  <c r="D1430"/>
  <c r="B1431"/>
  <c r="C1431"/>
  <c r="D1431"/>
  <c r="B1432"/>
  <c r="C1432"/>
  <c r="D1432"/>
  <c r="B1433"/>
  <c r="B1434"/>
  <c r="C1434"/>
  <c r="D1434"/>
  <c r="B1435"/>
  <c r="C1435"/>
  <c r="D1435"/>
  <c r="B1436"/>
  <c r="C1436"/>
  <c r="D1436"/>
  <c r="B1437"/>
  <c r="C1437"/>
  <c r="D1437"/>
  <c r="B1438"/>
  <c r="C1438"/>
  <c r="D1438"/>
  <c r="B1439"/>
  <c r="C1439"/>
  <c r="D1439"/>
  <c r="B1440"/>
  <c r="C1440"/>
  <c r="D1440"/>
  <c r="B1441"/>
  <c r="B1442"/>
  <c r="B1443"/>
  <c r="C1443"/>
  <c r="D1443"/>
  <c r="B1444"/>
  <c r="C1444"/>
  <c r="D1444"/>
  <c r="B1445"/>
  <c r="C1445"/>
  <c r="D1445"/>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B1469"/>
  <c r="B1470"/>
  <c r="C1470"/>
  <c r="B1471"/>
  <c r="B1472"/>
  <c r="C1472"/>
  <c r="H1472" s="1"/>
  <c r="B1473"/>
  <c r="C1473"/>
  <c r="B1474"/>
  <c r="C1474"/>
  <c r="B1475"/>
  <c r="C1475"/>
  <c r="B1476"/>
  <c r="C1476"/>
  <c r="H1476" s="1"/>
  <c r="B1477"/>
  <c r="C1477"/>
  <c r="B1478"/>
  <c r="C1478"/>
  <c r="B1479"/>
  <c r="C1479"/>
  <c r="H1479" s="1"/>
  <c r="B1480"/>
  <c r="B1481"/>
  <c r="C1481"/>
  <c r="B1482"/>
  <c r="C1482"/>
  <c r="B1483"/>
  <c r="C1483"/>
  <c r="H1483" s="1"/>
  <c r="B1484"/>
  <c r="C1484"/>
  <c r="H1484" s="1"/>
  <c r="B1485"/>
  <c r="C1485"/>
  <c r="H1485" s="1"/>
  <c r="B1486"/>
  <c r="B1487"/>
  <c r="C1487"/>
  <c r="H1487" s="1"/>
  <c r="B1488"/>
  <c r="B1489"/>
  <c r="C1489"/>
  <c r="H1489" s="1"/>
  <c r="B1490"/>
  <c r="C1490"/>
  <c r="B1491"/>
  <c r="C1491"/>
  <c r="B1492"/>
  <c r="C1492"/>
  <c r="H1492" s="1"/>
  <c r="B1493"/>
  <c r="C1493"/>
  <c r="B1494"/>
  <c r="C1494"/>
  <c r="B1495"/>
  <c r="C1495"/>
  <c r="H1495" s="1"/>
  <c r="B1496"/>
  <c r="C1496"/>
  <c r="H1496" s="1"/>
  <c r="B1497"/>
  <c r="B1498"/>
  <c r="C1498"/>
  <c r="B1499"/>
  <c r="C1499"/>
  <c r="B1500"/>
  <c r="C1500"/>
  <c r="H1500" s="1"/>
  <c r="B1501"/>
  <c r="C1501"/>
  <c r="B1502"/>
  <c r="C1502"/>
  <c r="B1503"/>
  <c r="B1504"/>
  <c r="B1505"/>
  <c r="B1506"/>
  <c r="C1506"/>
  <c r="B1507"/>
  <c r="C1507"/>
  <c r="B1508"/>
  <c r="C1508"/>
  <c r="H1508" s="1"/>
  <c r="B1509"/>
  <c r="C1509"/>
  <c r="B1510"/>
  <c r="B1511"/>
  <c r="B1512"/>
  <c r="C1512"/>
  <c r="H1512" s="1"/>
  <c r="B1513"/>
  <c r="C1513"/>
  <c r="B1514"/>
  <c r="C1514"/>
  <c r="B1515"/>
  <c r="C1515"/>
  <c r="H1515" s="1"/>
  <c r="B1516"/>
  <c r="B1517"/>
  <c r="C1517"/>
  <c r="B1518"/>
  <c r="C1518"/>
  <c r="B1519"/>
  <c r="C1519"/>
  <c r="H1519" s="1"/>
  <c r="B1520"/>
  <c r="C1520"/>
  <c r="H1520" s="1"/>
  <c r="B1521"/>
  <c r="B1522"/>
  <c r="C1522"/>
  <c r="B1523"/>
  <c r="C1523"/>
  <c r="H1523" s="1"/>
  <c r="B1524"/>
  <c r="C1524"/>
  <c r="H1524" s="1"/>
  <c r="B1525"/>
  <c r="C1525"/>
  <c r="B1526"/>
  <c r="B1527"/>
  <c r="C1527"/>
  <c r="H1527" s="1"/>
  <c r="B1528"/>
  <c r="C1528"/>
  <c r="H1528" s="1"/>
  <c r="B1529"/>
  <c r="C1529"/>
  <c r="B1530"/>
  <c r="C1530"/>
  <c r="B1531"/>
  <c r="B1532"/>
  <c r="C1532"/>
  <c r="H1532" s="1"/>
  <c r="B1533"/>
  <c r="C1533"/>
  <c r="B1534"/>
  <c r="C1534"/>
  <c r="B1535"/>
  <c r="C1535"/>
  <c r="H1535" s="1"/>
  <c r="B1536"/>
  <c r="B1537"/>
  <c r="C1537"/>
  <c r="B1538"/>
  <c r="C1538"/>
  <c r="B1539"/>
  <c r="C1539"/>
  <c r="H1539" s="1"/>
  <c r="B1540"/>
  <c r="C1540"/>
  <c r="H1540" s="1"/>
  <c r="B1541"/>
  <c r="B1542"/>
  <c r="C1542"/>
  <c r="B1543"/>
  <c r="C1543"/>
  <c r="H1543" s="1"/>
  <c r="B1544"/>
  <c r="C1544"/>
  <c r="H1544" s="1"/>
  <c r="B1545"/>
  <c r="C1545"/>
  <c r="B1546"/>
  <c r="B1547"/>
  <c r="C1547"/>
  <c r="H1547" s="1"/>
  <c r="B1548"/>
  <c r="C1548"/>
  <c r="H1548" s="1"/>
  <c r="B1549"/>
  <c r="C1549"/>
  <c r="B1550"/>
  <c r="C1550"/>
  <c r="B1551"/>
  <c r="B1552"/>
  <c r="C1552"/>
  <c r="H1552" s="1"/>
  <c r="B1553"/>
  <c r="C1553"/>
  <c r="B1554"/>
  <c r="C1554"/>
  <c r="B1555"/>
  <c r="C1555"/>
  <c r="H1555" s="1"/>
  <c r="B1556"/>
  <c r="C1556"/>
  <c r="H1556" s="1"/>
  <c r="B1557"/>
  <c r="B1558"/>
  <c r="C1558"/>
  <c r="B1559"/>
  <c r="C1559"/>
  <c r="B1560"/>
  <c r="C1560"/>
  <c r="H1560" s="1"/>
  <c r="B1561"/>
  <c r="C1561"/>
  <c r="Q3" i="3"/>
  <c r="H1559" i="37"/>
  <c r="H1545"/>
  <c r="H1529"/>
  <c r="H1525"/>
  <c r="H1517"/>
  <c r="H1507"/>
  <c r="H1499"/>
  <c r="H1491"/>
  <c r="H1475"/>
  <c r="H1413"/>
  <c r="H1369"/>
  <c r="H1346"/>
  <c r="H1315"/>
  <c r="H1291"/>
  <c r="H1273"/>
  <c r="H1263"/>
  <c r="H1255"/>
  <c r="H1247"/>
  <c r="H1239"/>
  <c r="H1231"/>
  <c r="H1223"/>
  <c r="H1213"/>
  <c r="H1207"/>
  <c r="H1198"/>
  <c r="H1195"/>
  <c r="H1193"/>
  <c r="H1190"/>
  <c r="H1187"/>
  <c r="H1184"/>
  <c r="H1182"/>
  <c r="H1180"/>
  <c r="H1178"/>
  <c r="H1176"/>
  <c r="H1174"/>
  <c r="H1172"/>
  <c r="H1170"/>
  <c r="H1166"/>
  <c r="H1164"/>
  <c r="H1162"/>
  <c r="H1159"/>
  <c r="H1156"/>
  <c r="H1151"/>
  <c r="H1149"/>
  <c r="H1145"/>
  <c r="H1142"/>
  <c r="H1137"/>
  <c r="H1135"/>
  <c r="H1132"/>
  <c r="H1130"/>
  <c r="H1128"/>
  <c r="H1126"/>
  <c r="H1124"/>
  <c r="H1122"/>
  <c r="H1120"/>
  <c r="H1117"/>
  <c r="H1114"/>
  <c r="H1111"/>
  <c r="H1109"/>
  <c r="H1107"/>
  <c r="H1103"/>
  <c r="H1099"/>
  <c r="H1094"/>
  <c r="H1090"/>
  <c r="H1084"/>
  <c r="H1080"/>
  <c r="H1075"/>
  <c r="H1069"/>
  <c r="H1064"/>
  <c r="H1059"/>
  <c r="H1053"/>
  <c r="H1047"/>
  <c r="H1042"/>
  <c r="H1035"/>
  <c r="H1030"/>
  <c r="H1024"/>
  <c r="H1021"/>
  <c r="H1019"/>
  <c r="H1017"/>
  <c r="H1014"/>
  <c r="H1009"/>
  <c r="H1004"/>
  <c r="H999"/>
  <c r="H994"/>
  <c r="H988"/>
  <c r="H982"/>
  <c r="H975"/>
  <c r="H971"/>
  <c r="H967"/>
  <c r="H959"/>
  <c r="H951"/>
  <c r="H943"/>
  <c r="H940"/>
  <c r="H938"/>
  <c r="H936"/>
  <c r="H934"/>
  <c r="H932"/>
  <c r="H930"/>
  <c r="H928"/>
  <c r="H926"/>
  <c r="H924"/>
  <c r="H922"/>
  <c r="H920"/>
  <c r="H918"/>
  <c r="H916"/>
  <c r="H914"/>
  <c r="H912"/>
  <c r="H910"/>
  <c r="H908"/>
  <c r="H906"/>
  <c r="H904"/>
  <c r="H902"/>
  <c r="H900"/>
  <c r="H898"/>
  <c r="H896"/>
  <c r="H894"/>
  <c r="H892"/>
  <c r="H890"/>
  <c r="H888"/>
  <c r="H886"/>
  <c r="H884"/>
  <c r="H882"/>
  <c r="H880"/>
  <c r="H878"/>
  <c r="H876"/>
  <c r="H874"/>
  <c r="H872"/>
  <c r="H870"/>
  <c r="H868"/>
  <c r="H866"/>
  <c r="H864"/>
  <c r="H862"/>
  <c r="H860"/>
  <c r="H858"/>
  <c r="H856"/>
  <c r="H854"/>
  <c r="H852"/>
  <c r="H850"/>
  <c r="H848"/>
  <c r="H846"/>
  <c r="H844"/>
  <c r="H842"/>
  <c r="H840"/>
  <c r="H838"/>
  <c r="H836"/>
  <c r="H834"/>
  <c r="H832"/>
  <c r="H830"/>
  <c r="H828"/>
  <c r="H826"/>
  <c r="H824"/>
  <c r="H822"/>
  <c r="H820"/>
  <c r="H818"/>
  <c r="H816"/>
  <c r="H814"/>
  <c r="H812"/>
  <c r="H810"/>
  <c r="H808"/>
  <c r="H806"/>
  <c r="H804"/>
  <c r="H802"/>
  <c r="H800"/>
  <c r="H798"/>
  <c r="H796"/>
  <c r="H794"/>
  <c r="H792"/>
  <c r="H790"/>
  <c r="H788"/>
  <c r="H786"/>
  <c r="H784"/>
  <c r="H782"/>
  <c r="H780"/>
  <c r="H778"/>
  <c r="H776"/>
  <c r="H774"/>
  <c r="H772"/>
  <c r="H770"/>
  <c r="H768"/>
  <c r="H766"/>
  <c r="H764"/>
  <c r="H762"/>
  <c r="H760"/>
  <c r="H758"/>
  <c r="H756"/>
  <c r="H754"/>
  <c r="H752"/>
  <c r="H750"/>
  <c r="H748"/>
  <c r="H746"/>
  <c r="H744"/>
  <c r="H742"/>
  <c r="H740"/>
  <c r="H738"/>
  <c r="H736"/>
  <c r="H734"/>
  <c r="H732"/>
  <c r="H730"/>
  <c r="H728"/>
  <c r="H726"/>
  <c r="H724"/>
  <c r="H722"/>
  <c r="H720"/>
  <c r="H718"/>
  <c r="H716"/>
  <c r="H714"/>
  <c r="H712"/>
  <c r="H710"/>
  <c r="H708"/>
  <c r="H706"/>
  <c r="H704"/>
  <c r="H702"/>
  <c r="H700"/>
  <c r="H698"/>
  <c r="H696"/>
  <c r="H694"/>
  <c r="H692"/>
  <c r="H690"/>
  <c r="H688"/>
  <c r="H686"/>
  <c r="H684"/>
  <c r="H682"/>
  <c r="H680"/>
  <c r="H678"/>
  <c r="H676"/>
  <c r="H674"/>
  <c r="H672"/>
  <c r="H670"/>
  <c r="H668"/>
  <c r="H666"/>
  <c r="H664"/>
  <c r="H662"/>
  <c r="H660"/>
  <c r="H658"/>
  <c r="H656"/>
  <c r="H654"/>
  <c r="H652"/>
  <c r="H650"/>
  <c r="H648"/>
  <c r="H646"/>
  <c r="H644"/>
  <c r="H641"/>
  <c r="H639"/>
  <c r="H629"/>
  <c r="H622"/>
  <c r="H615"/>
  <c r="H611"/>
  <c r="H606"/>
  <c r="H601"/>
  <c r="H597"/>
  <c r="H591"/>
  <c r="H588"/>
  <c r="H586"/>
  <c r="H579"/>
  <c r="H575"/>
  <c r="H573"/>
  <c r="H569"/>
  <c r="H566"/>
  <c r="H563"/>
  <c r="H560"/>
  <c r="H556"/>
  <c r="H553"/>
  <c r="H551"/>
  <c r="H549"/>
  <c r="H547"/>
  <c r="H544"/>
  <c r="H542"/>
  <c r="H539"/>
  <c r="H537"/>
  <c r="H535"/>
  <c r="H530"/>
  <c r="H527"/>
  <c r="H524"/>
  <c r="H522"/>
  <c r="H517"/>
  <c r="H514"/>
  <c r="H511"/>
  <c r="H505"/>
  <c r="H503"/>
  <c r="H501"/>
  <c r="H499"/>
  <c r="H496"/>
  <c r="H494"/>
  <c r="H491"/>
  <c r="H489"/>
  <c r="H487"/>
  <c r="H484"/>
  <c r="H482"/>
  <c r="H479"/>
  <c r="H477"/>
  <c r="H473"/>
  <c r="H470"/>
  <c r="H467"/>
  <c r="H465"/>
  <c r="H461"/>
  <c r="H458"/>
  <c r="H455"/>
  <c r="H452"/>
  <c r="H448"/>
  <c r="H444"/>
  <c r="H440"/>
  <c r="H435"/>
  <c r="H430"/>
  <c r="H425"/>
  <c r="H420"/>
  <c r="H415"/>
  <c r="H401"/>
  <c r="H395"/>
  <c r="H387"/>
  <c r="H382"/>
  <c r="H377"/>
  <c r="H372"/>
  <c r="H367"/>
  <c r="H363"/>
  <c r="H358"/>
  <c r="H352"/>
  <c r="H347"/>
  <c r="H339"/>
  <c r="H333"/>
  <c r="H327"/>
  <c r="H322"/>
  <c r="H317"/>
  <c r="H313"/>
  <c r="H308"/>
  <c r="H302"/>
  <c r="H298"/>
  <c r="H295"/>
  <c r="H293"/>
  <c r="H288"/>
  <c r="H286"/>
  <c r="H279"/>
  <c r="H277"/>
  <c r="H275"/>
  <c r="H272"/>
  <c r="H270"/>
  <c r="H268"/>
  <c r="H265"/>
  <c r="H262"/>
  <c r="H256"/>
  <c r="H253"/>
  <c r="H251"/>
  <c r="H249"/>
  <c r="H245"/>
  <c r="H243"/>
  <c r="H240"/>
  <c r="H237"/>
  <c r="H234"/>
  <c r="H231"/>
  <c r="H228"/>
  <c r="H225"/>
  <c r="H221"/>
  <c r="H219"/>
  <c r="H216"/>
  <c r="H210"/>
  <c r="H207"/>
  <c r="H205"/>
  <c r="H203"/>
  <c r="H201"/>
  <c r="H198"/>
  <c r="H196"/>
  <c r="H192"/>
  <c r="H190"/>
  <c r="H188"/>
  <c r="H185"/>
  <c r="H183"/>
  <c r="H181"/>
  <c r="H179"/>
  <c r="H177"/>
  <c r="H174"/>
  <c r="H172"/>
  <c r="H170"/>
  <c r="H166"/>
  <c r="H160"/>
  <c r="H155"/>
  <c r="H148"/>
  <c r="H144"/>
  <c r="H140"/>
  <c r="H134"/>
  <c r="H127"/>
  <c r="H121"/>
  <c r="H116"/>
  <c r="H111"/>
  <c r="H109"/>
  <c r="H105"/>
  <c r="H103"/>
  <c r="H101"/>
  <c r="H96"/>
  <c r="H92"/>
  <c r="H87"/>
  <c r="H82"/>
  <c r="H78"/>
  <c r="H72"/>
  <c r="H69"/>
  <c r="H66"/>
  <c r="H60"/>
  <c r="H54"/>
  <c r="H49"/>
  <c r="H43"/>
  <c r="H37"/>
  <c r="H31"/>
  <c r="H3" i="3"/>
  <c r="L3"/>
  <c r="P3"/>
  <c r="G7"/>
  <c r="U6"/>
  <c r="J7" s="1"/>
  <c r="H6" i="37"/>
  <c r="H10"/>
  <c r="H15"/>
  <c r="H20"/>
  <c r="H24"/>
  <c r="H29"/>
  <c r="G30" i="3"/>
  <c r="H30"/>
  <c r="E30" s="1"/>
  <c r="B30" s="1"/>
  <c r="G25"/>
  <c r="E25"/>
  <c r="B25" s="1"/>
  <c r="G26"/>
  <c r="E26" s="1"/>
  <c r="B26" s="1"/>
  <c r="G27"/>
  <c r="H27"/>
  <c r="G28"/>
  <c r="H28"/>
  <c r="G29"/>
  <c r="H29"/>
  <c r="E29"/>
  <c r="B29" s="1"/>
  <c r="G31"/>
  <c r="H31"/>
  <c r="G32"/>
  <c r="H32"/>
  <c r="G33"/>
  <c r="H33"/>
  <c r="G34"/>
  <c r="H34"/>
  <c r="E34" s="1"/>
  <c r="B34" s="1"/>
  <c r="G35"/>
  <c r="H35"/>
  <c r="G36"/>
  <c r="H36"/>
  <c r="G37"/>
  <c r="H37"/>
  <c r="G38"/>
  <c r="H38"/>
  <c r="E38" s="1"/>
  <c r="B38" s="1"/>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E61" s="1"/>
  <c r="B61" s="1"/>
  <c r="G62"/>
  <c r="H62"/>
  <c r="G63"/>
  <c r="H63"/>
  <c r="G64"/>
  <c r="H64"/>
  <c r="G65"/>
  <c r="H65"/>
  <c r="G66"/>
  <c r="H66"/>
  <c r="G67"/>
  <c r="H67"/>
  <c r="G68"/>
  <c r="H68"/>
  <c r="G69"/>
  <c r="H69"/>
  <c r="G70"/>
  <c r="H70"/>
  <c r="G71"/>
  <c r="H71"/>
  <c r="G72"/>
  <c r="H72"/>
  <c r="G73"/>
  <c r="H73"/>
  <c r="G74"/>
  <c r="H74"/>
  <c r="G75"/>
  <c r="H75"/>
  <c r="G76"/>
  <c r="H76"/>
  <c r="G77"/>
  <c r="H77"/>
  <c r="E77" s="1"/>
  <c r="B77" s="1"/>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40"/>
  <c r="H140"/>
  <c r="G141"/>
  <c r="H141"/>
  <c r="G142"/>
  <c r="H142"/>
  <c r="G143"/>
  <c r="H143"/>
  <c r="G144"/>
  <c r="H144"/>
  <c r="G145"/>
  <c r="H145"/>
  <c r="G146"/>
  <c r="H146"/>
  <c r="G147"/>
  <c r="H147"/>
  <c r="G148"/>
  <c r="H148"/>
  <c r="G149"/>
  <c r="H149"/>
  <c r="G150"/>
  <c r="H150"/>
  <c r="G151"/>
  <c r="H151"/>
  <c r="G152"/>
  <c r="H152"/>
  <c r="G153"/>
  <c r="H153"/>
  <c r="G154"/>
  <c r="H154"/>
  <c r="G155"/>
  <c r="H155"/>
  <c r="G156"/>
  <c r="H156"/>
  <c r="T158"/>
  <c r="G212"/>
  <c r="H212"/>
  <c r="G260"/>
  <c r="H260"/>
  <c r="G263"/>
  <c r="H263"/>
  <c r="G264"/>
  <c r="H264"/>
  <c r="G265"/>
  <c r="H265"/>
  <c r="G268"/>
  <c r="H268"/>
  <c r="G269"/>
  <c r="H269"/>
  <c r="G270"/>
  <c r="H270"/>
  <c r="G271"/>
  <c r="H271"/>
  <c r="G272"/>
  <c r="H272"/>
  <c r="G273"/>
  <c r="H273"/>
  <c r="G274"/>
  <c r="H274"/>
  <c r="G275"/>
  <c r="H275"/>
  <c r="G276"/>
  <c r="H276"/>
  <c r="G277"/>
  <c r="H277"/>
  <c r="G278"/>
  <c r="E278" s="1"/>
  <c r="G279"/>
  <c r="H279"/>
  <c r="G280"/>
  <c r="H280"/>
  <c r="G283"/>
  <c r="H283"/>
  <c r="G285"/>
  <c r="H285"/>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90"/>
  <c r="F289"/>
  <c r="F287"/>
  <c r="F286"/>
  <c r="F285"/>
  <c r="F284"/>
  <c r="F283"/>
  <c r="F282"/>
  <c r="F281"/>
  <c r="F280"/>
  <c r="F279"/>
  <c r="F278"/>
  <c r="F277"/>
  <c r="F276"/>
  <c r="F275"/>
  <c r="F274"/>
  <c r="F273"/>
  <c r="F272"/>
  <c r="F271"/>
  <c r="F270"/>
  <c r="F269"/>
  <c r="F268"/>
  <c r="F267"/>
  <c r="F266"/>
  <c r="F261" s="1"/>
  <c r="F265"/>
  <c r="F264"/>
  <c r="F263"/>
  <c r="F262"/>
  <c r="L260"/>
  <c r="F260" s="1"/>
  <c r="L258"/>
  <c r="M258"/>
  <c r="F258" s="1"/>
  <c r="B258" s="1"/>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F234" s="1"/>
  <c r="B234" s="1"/>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L208"/>
  <c r="L207"/>
  <c r="M207"/>
  <c r="L206"/>
  <c r="M206"/>
  <c r="L205"/>
  <c r="M205"/>
  <c r="L204"/>
  <c r="M204"/>
  <c r="L203"/>
  <c r="M203"/>
  <c r="L202"/>
  <c r="M202"/>
  <c r="L201"/>
  <c r="M201"/>
  <c r="L200"/>
  <c r="M200"/>
  <c r="L7"/>
  <c r="F7" s="1"/>
  <c r="F4" s="1"/>
  <c r="F297"/>
  <c r="F288"/>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13" i="30"/>
  <c r="C1469" i="37" s="1"/>
  <c r="H1469"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F236" i="27"/>
  <c r="E236"/>
  <c r="D1201" i="37" s="1"/>
  <c r="E235" i="27"/>
  <c r="D1200"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C1160" i="37" s="1"/>
  <c r="E195" i="27"/>
  <c r="D1160" i="37" s="1"/>
  <c r="F194" i="27"/>
  <c r="F193"/>
  <c r="F192"/>
  <c r="F191"/>
  <c r="F190"/>
  <c r="F189"/>
  <c r="D188"/>
  <c r="C1153" i="37" s="1"/>
  <c r="F188" i="27"/>
  <c r="E188"/>
  <c r="D1153" i="37" s="1"/>
  <c r="E187" i="27"/>
  <c r="D1152"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F154" i="27"/>
  <c r="E154"/>
  <c r="D1119" i="37" s="1"/>
  <c r="F153" i="27"/>
  <c r="F152"/>
  <c r="D151"/>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F58" i="27"/>
  <c r="E58"/>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83" i="1"/>
  <c r="C57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24" i="1"/>
  <c r="C412"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23"/>
  <c r="D29"/>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s="1"/>
  <c r="D148"/>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1"/>
  <c r="F630"/>
  <c r="F627"/>
  <c r="F626"/>
  <c r="F625"/>
  <c r="F624"/>
  <c r="F623"/>
  <c r="F622"/>
  <c r="F621"/>
  <c r="F619"/>
  <c r="F618"/>
  <c r="F617"/>
  <c r="F616"/>
  <c r="F615"/>
  <c r="F614"/>
  <c r="F613"/>
  <c r="F612"/>
  <c r="F611"/>
  <c r="F610"/>
  <c r="F609"/>
  <c r="F607"/>
  <c r="F605"/>
  <c r="F604"/>
  <c r="F603"/>
  <c r="F602"/>
  <c r="F601"/>
  <c r="F600"/>
  <c r="F599"/>
  <c r="F598"/>
  <c r="F597"/>
  <c r="F595"/>
  <c r="F594"/>
  <c r="F593"/>
  <c r="F592"/>
  <c r="F591"/>
  <c r="F589"/>
  <c r="F588"/>
  <c r="F587"/>
  <c r="F586"/>
  <c r="F585"/>
  <c r="F582"/>
  <c r="F581"/>
  <c r="F580"/>
  <c r="F579"/>
  <c r="F578"/>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7"/>
  <c r="F526"/>
  <c r="F525"/>
  <c r="F524"/>
  <c r="F523"/>
  <c r="F521"/>
  <c r="F520"/>
  <c r="F517"/>
  <c r="F516"/>
  <c r="F515"/>
  <c r="F514"/>
  <c r="F513"/>
  <c r="F512"/>
  <c r="F511"/>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29"/>
  <c r="F428"/>
  <c r="F427"/>
  <c r="F426"/>
  <c r="F425"/>
  <c r="D421"/>
  <c r="C410" i="37" s="1"/>
  <c r="E421" i="1"/>
  <c r="D410" i="37" s="1"/>
  <c r="F420" i="1"/>
  <c r="F414"/>
  <c r="F413"/>
  <c r="F412"/>
  <c r="F409"/>
  <c r="F408"/>
  <c r="F407"/>
  <c r="F406"/>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6"/>
  <c r="F225"/>
  <c r="F224"/>
  <c r="F222"/>
  <c r="F221"/>
  <c r="F220"/>
  <c r="F219"/>
  <c r="F218"/>
  <c r="F217"/>
  <c r="F216"/>
  <c r="F215"/>
  <c r="F214"/>
  <c r="F213"/>
  <c r="F212"/>
  <c r="F211"/>
  <c r="F210"/>
  <c r="F209"/>
  <c r="F208"/>
  <c r="F207"/>
  <c r="F206"/>
  <c r="F205"/>
  <c r="F203"/>
  <c r="F202"/>
  <c r="F201"/>
  <c r="F200"/>
  <c r="F199"/>
  <c r="F198"/>
  <c r="F197"/>
  <c r="F195"/>
  <c r="F194"/>
  <c r="F193"/>
  <c r="F192"/>
  <c r="F191"/>
  <c r="F190"/>
  <c r="F189"/>
  <c r="F188"/>
  <c r="F187"/>
  <c r="F186"/>
  <c r="F184"/>
  <c r="F183"/>
  <c r="F182"/>
  <c r="F181"/>
  <c r="F180"/>
  <c r="F179"/>
  <c r="F178"/>
  <c r="F177"/>
  <c r="F176"/>
  <c r="F175"/>
  <c r="F174"/>
  <c r="F173"/>
  <c r="F170"/>
  <c r="F169"/>
  <c r="F168"/>
  <c r="F167"/>
  <c r="F166"/>
  <c r="F165"/>
  <c r="F164"/>
  <c r="F163"/>
  <c r="F162"/>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0"/>
  <c r="F69"/>
  <c r="F68"/>
  <c r="F67"/>
  <c r="F66"/>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9"/>
  <c r="F128"/>
  <c r="F127"/>
  <c r="F126"/>
  <c r="F125"/>
  <c r="F124"/>
  <c r="F123"/>
  <c r="F120"/>
  <c r="F119"/>
  <c r="F118"/>
  <c r="F117"/>
  <c r="F116"/>
  <c r="F115"/>
  <c r="F113"/>
  <c r="F112"/>
  <c r="F111"/>
  <c r="F110"/>
  <c r="F109"/>
  <c r="F108"/>
  <c r="F107"/>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K55"/>
  <c r="F46" i="36"/>
  <c r="F50"/>
  <c r="F43"/>
  <c r="F29"/>
  <c r="F97"/>
  <c r="G1398" i="37" l="1"/>
  <c r="G1394"/>
  <c r="E155" i="3"/>
  <c r="B155" s="1"/>
  <c r="H1438" i="37"/>
  <c r="H1407"/>
  <c r="H1395"/>
  <c r="G1395"/>
  <c r="F218" i="3"/>
  <c r="B218" s="1"/>
  <c r="F222"/>
  <c r="B222" s="1"/>
  <c r="F223"/>
  <c r="B223" s="1"/>
  <c r="F230"/>
  <c r="B230" s="1"/>
  <c r="F231"/>
  <c r="B231" s="1"/>
  <c r="E280"/>
  <c r="E276"/>
  <c r="E101"/>
  <c r="B101" s="1"/>
  <c r="E93"/>
  <c r="B93" s="1"/>
  <c r="E89"/>
  <c r="B89" s="1"/>
  <c r="E86"/>
  <c r="B86" s="1"/>
  <c r="E81"/>
  <c r="B81" s="1"/>
  <c r="E78"/>
  <c r="B78" s="1"/>
  <c r="E75"/>
  <c r="B75" s="1"/>
  <c r="L296"/>
  <c r="F296" s="1"/>
  <c r="G1136" i="37"/>
  <c r="G1004"/>
  <c r="G1002"/>
  <c r="G976"/>
  <c r="G1493"/>
  <c r="G1481"/>
  <c r="H1467"/>
  <c r="H1444"/>
  <c r="H1434"/>
  <c r="H1430"/>
  <c r="H1429"/>
  <c r="H1422"/>
  <c r="H1420"/>
  <c r="H1418"/>
  <c r="H1416"/>
  <c r="H1414"/>
  <c r="H1410"/>
  <c r="H1409"/>
  <c r="H1408"/>
  <c r="H1406"/>
  <c r="H1405"/>
  <c r="H1398"/>
  <c r="H1394"/>
  <c r="H1393"/>
  <c r="H1147"/>
  <c r="G1005"/>
  <c r="G1003"/>
  <c r="G1001"/>
  <c r="F200" i="3"/>
  <c r="B200" s="1"/>
  <c r="F204"/>
  <c r="B204" s="1"/>
  <c r="F242"/>
  <c r="B242" s="1"/>
  <c r="F246"/>
  <c r="B246" s="1"/>
  <c r="F247"/>
  <c r="B247" s="1"/>
  <c r="F254"/>
  <c r="B254" s="1"/>
  <c r="F255"/>
  <c r="B255" s="1"/>
  <c r="E275"/>
  <c r="E274"/>
  <c r="B274" s="1"/>
  <c r="E268"/>
  <c r="E149"/>
  <c r="B149" s="1"/>
  <c r="E145"/>
  <c r="B145" s="1"/>
  <c r="E142"/>
  <c r="B142" s="1"/>
  <c r="E137"/>
  <c r="B137" s="1"/>
  <c r="E134"/>
  <c r="B134" s="1"/>
  <c r="E129"/>
  <c r="B129" s="1"/>
  <c r="E126"/>
  <c r="B126" s="1"/>
  <c r="E121"/>
  <c r="B121" s="1"/>
  <c r="E118"/>
  <c r="B118" s="1"/>
  <c r="E113"/>
  <c r="B113" s="1"/>
  <c r="E110"/>
  <c r="B110" s="1"/>
  <c r="E105"/>
  <c r="B105" s="1"/>
  <c r="E102"/>
  <c r="B102" s="1"/>
  <c r="E99"/>
  <c r="B99" s="1"/>
  <c r="E69"/>
  <c r="B69" s="1"/>
  <c r="E65"/>
  <c r="B65" s="1"/>
  <c r="E62"/>
  <c r="B62" s="1"/>
  <c r="E59"/>
  <c r="B59" s="1"/>
  <c r="E53"/>
  <c r="B53" s="1"/>
  <c r="E51"/>
  <c r="B51" s="1"/>
  <c r="I7"/>
  <c r="G1561" i="37"/>
  <c r="G1558"/>
  <c r="G1549"/>
  <c r="G1537"/>
  <c r="G1529"/>
  <c r="G1517"/>
  <c r="H1388"/>
  <c r="H1384"/>
  <c r="H1380"/>
  <c r="H1379"/>
  <c r="H1378"/>
  <c r="H1374"/>
  <c r="H1356"/>
  <c r="H1354"/>
  <c r="H1352"/>
  <c r="H1350"/>
  <c r="H1324"/>
  <c r="H1320"/>
  <c r="H1319"/>
  <c r="H1316"/>
  <c r="H1314"/>
  <c r="H1313"/>
  <c r="H1312"/>
  <c r="H1308"/>
  <c r="H1218"/>
  <c r="H1216"/>
  <c r="H1214"/>
  <c r="G1150"/>
  <c r="H1136"/>
  <c r="G1135"/>
  <c r="H1101"/>
  <c r="H1097"/>
  <c r="H1095"/>
  <c r="H1093"/>
  <c r="H1092"/>
  <c r="H1091"/>
  <c r="H1087"/>
  <c r="H1086"/>
  <c r="H1085"/>
  <c r="H1083"/>
  <c r="H1082"/>
  <c r="H1081"/>
  <c r="H1079"/>
  <c r="H1078"/>
  <c r="H1077"/>
  <c r="G1075"/>
  <c r="H1072"/>
  <c r="G1069"/>
  <c r="H1068"/>
  <c r="G1067"/>
  <c r="G1061"/>
  <c r="H1060"/>
  <c r="G1059"/>
  <c r="H1056"/>
  <c r="H1055"/>
  <c r="H1054"/>
  <c r="H1052"/>
  <c r="H1051"/>
  <c r="H1048"/>
  <c r="H1046"/>
  <c r="H1044"/>
  <c r="H1043"/>
  <c r="H1037"/>
  <c r="H1033"/>
  <c r="H1032"/>
  <c r="H1031"/>
  <c r="H1029"/>
  <c r="H1028"/>
  <c r="H1015"/>
  <c r="H1013"/>
  <c r="H1011"/>
  <c r="H1010"/>
  <c r="H1007"/>
  <c r="H1005"/>
  <c r="H1003"/>
  <c r="H1002"/>
  <c r="H1001"/>
  <c r="H997"/>
  <c r="H995"/>
  <c r="G994"/>
  <c r="H993"/>
  <c r="H991"/>
  <c r="H987"/>
  <c r="H986"/>
  <c r="H981"/>
  <c r="H980"/>
  <c r="H976"/>
  <c r="G638"/>
  <c r="H1399"/>
  <c r="B280" i="3"/>
  <c r="G1432" i="37"/>
  <c r="G1430"/>
  <c r="G1428"/>
  <c r="G1422"/>
  <c r="G1418"/>
  <c r="G1416"/>
  <c r="G1414"/>
  <c r="G1406"/>
  <c r="G1393"/>
  <c r="G1391"/>
  <c r="G1185"/>
  <c r="G1183"/>
  <c r="G1181"/>
  <c r="G1179"/>
  <c r="G1177"/>
  <c r="G1175"/>
  <c r="G1173"/>
  <c r="G1171"/>
  <c r="G1149"/>
  <c r="G1147"/>
  <c r="G1145"/>
  <c r="G1118"/>
  <c r="G974"/>
  <c r="G972"/>
  <c r="G970"/>
  <c r="G968"/>
  <c r="G955"/>
  <c r="G953"/>
  <c r="G951"/>
  <c r="G949"/>
  <c r="G947"/>
  <c r="G945"/>
  <c r="G943"/>
  <c r="G941"/>
  <c r="G939"/>
  <c r="G937"/>
  <c r="G935"/>
  <c r="G933"/>
  <c r="G931"/>
  <c r="G929"/>
  <c r="G927"/>
  <c r="G925"/>
  <c r="G923"/>
  <c r="G921"/>
  <c r="G919"/>
  <c r="G917"/>
  <c r="G915"/>
  <c r="G913"/>
  <c r="G911"/>
  <c r="G909"/>
  <c r="G907"/>
  <c r="G905"/>
  <c r="G903"/>
  <c r="G901"/>
  <c r="G899"/>
  <c r="G897"/>
  <c r="G895"/>
  <c r="G893"/>
  <c r="G891"/>
  <c r="G889"/>
  <c r="G887"/>
  <c r="G885"/>
  <c r="G883"/>
  <c r="G881"/>
  <c r="G879"/>
  <c r="G877"/>
  <c r="G875"/>
  <c r="G873"/>
  <c r="G871"/>
  <c r="G869"/>
  <c r="G867"/>
  <c r="G865"/>
  <c r="G863"/>
  <c r="G861"/>
  <c r="G859"/>
  <c r="G857"/>
  <c r="G855"/>
  <c r="G853"/>
  <c r="G851"/>
  <c r="G849"/>
  <c r="G847"/>
  <c r="G845"/>
  <c r="G843"/>
  <c r="G841"/>
  <c r="G839"/>
  <c r="G837"/>
  <c r="G835"/>
  <c r="G833"/>
  <c r="G831"/>
  <c r="G829"/>
  <c r="G689"/>
  <c r="G687"/>
  <c r="G685"/>
  <c r="G683"/>
  <c r="G681"/>
  <c r="G679"/>
  <c r="G677"/>
  <c r="G675"/>
  <c r="G673"/>
  <c r="G671"/>
  <c r="G669"/>
  <c r="G667"/>
  <c r="G665"/>
  <c r="G641"/>
  <c r="G629"/>
  <c r="G625"/>
  <c r="G619"/>
  <c r="G615"/>
  <c r="G613"/>
  <c r="G611"/>
  <c r="G609"/>
  <c r="G601"/>
  <c r="G599"/>
  <c r="G597"/>
  <c r="G294"/>
  <c r="G266"/>
  <c r="G264"/>
  <c r="G252"/>
  <c r="G250"/>
  <c r="G246"/>
  <c r="G244"/>
  <c r="G238"/>
  <c r="G236"/>
  <c r="G230"/>
  <c r="G224"/>
  <c r="G220"/>
  <c r="G218"/>
  <c r="G206"/>
  <c r="G204"/>
  <c r="G202"/>
  <c r="G166"/>
  <c r="G164"/>
  <c r="G158"/>
  <c r="G118"/>
  <c r="G116"/>
  <c r="G114"/>
  <c r="G98"/>
  <c r="G96"/>
  <c r="G94"/>
  <c r="G92"/>
  <c r="G82"/>
  <c r="G80"/>
  <c r="G78"/>
  <c r="G74"/>
  <c r="G72"/>
  <c r="G66"/>
  <c r="H19"/>
  <c r="L199" i="3"/>
  <c r="F209"/>
  <c r="B209" s="1"/>
  <c r="F214"/>
  <c r="B214" s="1"/>
  <c r="F215"/>
  <c r="B215" s="1"/>
  <c r="F226"/>
  <c r="B226" s="1"/>
  <c r="F238"/>
  <c r="B238" s="1"/>
  <c r="F239"/>
  <c r="B239" s="1"/>
  <c r="F250"/>
  <c r="B250" s="1"/>
  <c r="F211"/>
  <c r="B211" s="1"/>
  <c r="E283"/>
  <c r="B283" s="1"/>
  <c r="E277"/>
  <c r="B277" s="1"/>
  <c r="E272"/>
  <c r="E269"/>
  <c r="B269" s="1"/>
  <c r="E264"/>
  <c r="B264" s="1"/>
  <c r="G166"/>
  <c r="E166" s="1"/>
  <c r="B166" s="1"/>
  <c r="E153"/>
  <c r="B153" s="1"/>
  <c r="E150"/>
  <c r="B150" s="1"/>
  <c r="E147"/>
  <c r="B147" s="1"/>
  <c r="E141"/>
  <c r="B141" s="1"/>
  <c r="E133"/>
  <c r="B133" s="1"/>
  <c r="E131"/>
  <c r="B131" s="1"/>
  <c r="E125"/>
  <c r="B125" s="1"/>
  <c r="E123"/>
  <c r="B123" s="1"/>
  <c r="E117"/>
  <c r="B117" s="1"/>
  <c r="E115"/>
  <c r="B115" s="1"/>
  <c r="E109"/>
  <c r="B109" s="1"/>
  <c r="E107"/>
  <c r="B107" s="1"/>
  <c r="E97"/>
  <c r="B97" s="1"/>
  <c r="E94"/>
  <c r="B94" s="1"/>
  <c r="E91"/>
  <c r="B91" s="1"/>
  <c r="E85"/>
  <c r="B85" s="1"/>
  <c r="E83"/>
  <c r="B83" s="1"/>
  <c r="E73"/>
  <c r="B73" s="1"/>
  <c r="E70"/>
  <c r="B70" s="1"/>
  <c r="E67"/>
  <c r="B67" s="1"/>
  <c r="E57"/>
  <c r="B57" s="1"/>
  <c r="E54"/>
  <c r="B54" s="1"/>
  <c r="E49"/>
  <c r="B49" s="1"/>
  <c r="E46"/>
  <c r="B46" s="1"/>
  <c r="E45"/>
  <c r="B45" s="1"/>
  <c r="E41"/>
  <c r="B41" s="1"/>
  <c r="H561" i="37"/>
  <c r="H1493"/>
  <c r="G1545"/>
  <c r="G1525"/>
  <c r="G1509"/>
  <c r="G1506"/>
  <c r="G1494"/>
  <c r="G1492"/>
  <c r="G1491"/>
  <c r="H1465"/>
  <c r="H1447"/>
  <c r="H1445"/>
  <c r="H1443"/>
  <c r="H1440"/>
  <c r="H1439"/>
  <c r="H1437"/>
  <c r="H1436"/>
  <c r="H1435"/>
  <c r="H1403"/>
  <c r="H1401"/>
  <c r="G1399"/>
  <c r="G1392"/>
  <c r="G1390"/>
  <c r="G1386"/>
  <c r="G1384"/>
  <c r="G1380"/>
  <c r="G1374"/>
  <c r="G1350"/>
  <c r="G1324"/>
  <c r="G1308"/>
  <c r="G1306"/>
  <c r="G1184"/>
  <c r="G1182"/>
  <c r="G1180"/>
  <c r="G1178"/>
  <c r="G1176"/>
  <c r="G1174"/>
  <c r="G1172"/>
  <c r="G1170"/>
  <c r="G1148"/>
  <c r="G1146"/>
  <c r="G1144"/>
  <c r="G1117"/>
  <c r="G1103"/>
  <c r="G1101"/>
  <c r="G1099"/>
  <c r="G1097"/>
  <c r="G1095"/>
  <c r="G1093"/>
  <c r="G1091"/>
  <c r="G1037"/>
  <c r="G1035"/>
  <c r="G1033"/>
  <c r="G1031"/>
  <c r="G1029"/>
  <c r="G1013"/>
  <c r="G980"/>
  <c r="G973"/>
  <c r="G971"/>
  <c r="G969"/>
  <c r="G956"/>
  <c r="G954"/>
  <c r="G952"/>
  <c r="G950"/>
  <c r="G948"/>
  <c r="G946"/>
  <c r="G944"/>
  <c r="G942"/>
  <c r="G940"/>
  <c r="G938"/>
  <c r="G936"/>
  <c r="G934"/>
  <c r="G932"/>
  <c r="G930"/>
  <c r="G928"/>
  <c r="G926"/>
  <c r="G924"/>
  <c r="G922"/>
  <c r="G920"/>
  <c r="G918"/>
  <c r="G916"/>
  <c r="G914"/>
  <c r="G912"/>
  <c r="G910"/>
  <c r="G908"/>
  <c r="G906"/>
  <c r="G904"/>
  <c r="G902"/>
  <c r="G900"/>
  <c r="G898"/>
  <c r="G896"/>
  <c r="G894"/>
  <c r="G892"/>
  <c r="G890"/>
  <c r="G888"/>
  <c r="G886"/>
  <c r="G884"/>
  <c r="G882"/>
  <c r="G880"/>
  <c r="G878"/>
  <c r="G876"/>
  <c r="G874"/>
  <c r="G872"/>
  <c r="G870"/>
  <c r="G868"/>
  <c r="G866"/>
  <c r="G864"/>
  <c r="G862"/>
  <c r="G860"/>
  <c r="G858"/>
  <c r="G856"/>
  <c r="G854"/>
  <c r="G852"/>
  <c r="G850"/>
  <c r="G848"/>
  <c r="G846"/>
  <c r="G844"/>
  <c r="G842"/>
  <c r="G840"/>
  <c r="G838"/>
  <c r="G836"/>
  <c r="G834"/>
  <c r="G832"/>
  <c r="G830"/>
  <c r="G828"/>
  <c r="G688"/>
  <c r="G686"/>
  <c r="G684"/>
  <c r="G682"/>
  <c r="G680"/>
  <c r="G678"/>
  <c r="G676"/>
  <c r="G674"/>
  <c r="G672"/>
  <c r="G670"/>
  <c r="G668"/>
  <c r="G666"/>
  <c r="G664"/>
  <c r="H1392"/>
  <c r="H1390"/>
  <c r="H1387"/>
  <c r="H1385"/>
  <c r="H1383"/>
  <c r="H1375"/>
  <c r="H1373"/>
  <c r="H1367"/>
  <c r="H1362"/>
  <c r="H1360"/>
  <c r="H1347"/>
  <c r="H1345"/>
  <c r="H1341"/>
  <c r="H1337"/>
  <c r="H1333"/>
  <c r="H1330"/>
  <c r="H1328"/>
  <c r="H1326"/>
  <c r="H1323"/>
  <c r="H1309"/>
  <c r="H1307"/>
  <c r="H1305"/>
  <c r="H1302"/>
  <c r="H1300"/>
  <c r="H1298"/>
  <c r="H1296"/>
  <c r="H1293"/>
  <c r="H1290"/>
  <c r="H1286"/>
  <c r="H1284"/>
  <c r="H1282"/>
  <c r="H1280"/>
  <c r="H1278"/>
  <c r="H1276"/>
  <c r="H1274"/>
  <c r="H1272"/>
  <c r="H1270"/>
  <c r="H1268"/>
  <c r="H1266"/>
  <c r="H1264"/>
  <c r="H1260"/>
  <c r="H1258"/>
  <c r="H1256"/>
  <c r="H1250"/>
  <c r="H1248"/>
  <c r="H1246"/>
  <c r="H1244"/>
  <c r="H1242"/>
  <c r="H1240"/>
  <c r="H1238"/>
  <c r="H1236"/>
  <c r="H1234"/>
  <c r="H1232"/>
  <c r="H1230"/>
  <c r="H1226"/>
  <c r="H1224"/>
  <c r="H1222"/>
  <c r="H1211"/>
  <c r="H1209"/>
  <c r="H1203"/>
  <c r="G1198"/>
  <c r="H1197"/>
  <c r="H1191"/>
  <c r="G1190"/>
  <c r="H1189"/>
  <c r="H1185"/>
  <c r="H1183"/>
  <c r="H1181"/>
  <c r="H1179"/>
  <c r="H1177"/>
  <c r="H1175"/>
  <c r="H1173"/>
  <c r="H1171"/>
  <c r="H1167"/>
  <c r="G1166"/>
  <c r="H1165"/>
  <c r="G1164"/>
  <c r="H1163"/>
  <c r="G1162"/>
  <c r="H1161"/>
  <c r="H1157"/>
  <c r="G1156"/>
  <c r="H1155"/>
  <c r="G1151"/>
  <c r="H1148"/>
  <c r="H1146"/>
  <c r="H1144"/>
  <c r="G1142"/>
  <c r="H1141"/>
  <c r="G1137"/>
  <c r="H1127"/>
  <c r="H1125"/>
  <c r="H1123"/>
  <c r="H1121"/>
  <c r="H1118"/>
  <c r="H1115"/>
  <c r="H1113"/>
  <c r="H1110"/>
  <c r="H1108"/>
  <c r="H1106"/>
  <c r="H1102"/>
  <c r="H1100"/>
  <c r="H1098"/>
  <c r="H1038"/>
  <c r="H1036"/>
  <c r="H1026"/>
  <c r="H1022"/>
  <c r="H1020"/>
  <c r="H1018"/>
  <c r="G975"/>
  <c r="H974"/>
  <c r="H973"/>
  <c r="H972"/>
  <c r="H970"/>
  <c r="H969"/>
  <c r="H968"/>
  <c r="H957"/>
  <c r="H956"/>
  <c r="H954"/>
  <c r="H953"/>
  <c r="H952"/>
  <c r="H950"/>
  <c r="H949"/>
  <c r="H948"/>
  <c r="H946"/>
  <c r="H945"/>
  <c r="H944"/>
  <c r="H942"/>
  <c r="H941"/>
  <c r="H939"/>
  <c r="H937"/>
  <c r="H935"/>
  <c r="H933"/>
  <c r="H931"/>
  <c r="H929"/>
  <c r="H927"/>
  <c r="H925"/>
  <c r="H923"/>
  <c r="H921"/>
  <c r="H919"/>
  <c r="H917"/>
  <c r="H915"/>
  <c r="H913"/>
  <c r="H911"/>
  <c r="H909"/>
  <c r="H907"/>
  <c r="H905"/>
  <c r="H903"/>
  <c r="H901"/>
  <c r="H899"/>
  <c r="H897"/>
  <c r="H895"/>
  <c r="H893"/>
  <c r="H891"/>
  <c r="H889"/>
  <c r="H887"/>
  <c r="H885"/>
  <c r="H883"/>
  <c r="H881"/>
  <c r="H879"/>
  <c r="H877"/>
  <c r="H875"/>
  <c r="H873"/>
  <c r="H871"/>
  <c r="H869"/>
  <c r="H867"/>
  <c r="H865"/>
  <c r="H863"/>
  <c r="H861"/>
  <c r="H859"/>
  <c r="H857"/>
  <c r="H855"/>
  <c r="H853"/>
  <c r="H851"/>
  <c r="H849"/>
  <c r="H847"/>
  <c r="H845"/>
  <c r="H843"/>
  <c r="H841"/>
  <c r="H839"/>
  <c r="H837"/>
  <c r="H835"/>
  <c r="H833"/>
  <c r="H831"/>
  <c r="H829"/>
  <c r="H827"/>
  <c r="H825"/>
  <c r="H823"/>
  <c r="H821"/>
  <c r="H819"/>
  <c r="H817"/>
  <c r="H815"/>
  <c r="H813"/>
  <c r="H811"/>
  <c r="H809"/>
  <c r="H807"/>
  <c r="H805"/>
  <c r="H803"/>
  <c r="H801"/>
  <c r="H799"/>
  <c r="H797"/>
  <c r="H795"/>
  <c r="H793"/>
  <c r="H791"/>
  <c r="H789"/>
  <c r="H787"/>
  <c r="H785"/>
  <c r="H783"/>
  <c r="H781"/>
  <c r="H779"/>
  <c r="H777"/>
  <c r="H775"/>
  <c r="H773"/>
  <c r="H771"/>
  <c r="H769"/>
  <c r="H767"/>
  <c r="H765"/>
  <c r="H763"/>
  <c r="H761"/>
  <c r="H759"/>
  <c r="H757"/>
  <c r="H755"/>
  <c r="H753"/>
  <c r="H751"/>
  <c r="H749"/>
  <c r="H747"/>
  <c r="H745"/>
  <c r="H743"/>
  <c r="H741"/>
  <c r="H739"/>
  <c r="H737"/>
  <c r="H735"/>
  <c r="H733"/>
  <c r="H731"/>
  <c r="H729"/>
  <c r="H727"/>
  <c r="H725"/>
  <c r="H723"/>
  <c r="H721"/>
  <c r="H719"/>
  <c r="H717"/>
  <c r="H715"/>
  <c r="H713"/>
  <c r="H711"/>
  <c r="H709"/>
  <c r="H707"/>
  <c r="H705"/>
  <c r="H703"/>
  <c r="H701"/>
  <c r="H699"/>
  <c r="H697"/>
  <c r="H695"/>
  <c r="H693"/>
  <c r="H691"/>
  <c r="G690"/>
  <c r="H689"/>
  <c r="H687"/>
  <c r="H685"/>
  <c r="H683"/>
  <c r="H681"/>
  <c r="H679"/>
  <c r="H677"/>
  <c r="H675"/>
  <c r="H673"/>
  <c r="H671"/>
  <c r="H669"/>
  <c r="H667"/>
  <c r="H665"/>
  <c r="H663"/>
  <c r="H661"/>
  <c r="H659"/>
  <c r="H657"/>
  <c r="H655"/>
  <c r="H653"/>
  <c r="H651"/>
  <c r="H649"/>
  <c r="H647"/>
  <c r="H645"/>
  <c r="H643"/>
  <c r="G640"/>
  <c r="G628"/>
  <c r="G624"/>
  <c r="G618"/>
  <c r="G614"/>
  <c r="G612"/>
  <c r="G610"/>
  <c r="G602"/>
  <c r="G600"/>
  <c r="G598"/>
  <c r="G295"/>
  <c r="G293"/>
  <c r="G265"/>
  <c r="G253"/>
  <c r="G251"/>
  <c r="G249"/>
  <c r="G245"/>
  <c r="G243"/>
  <c r="G237"/>
  <c r="G231"/>
  <c r="G225"/>
  <c r="G221"/>
  <c r="G219"/>
  <c r="G207"/>
  <c r="G205"/>
  <c r="G203"/>
  <c r="G201"/>
  <c r="G165"/>
  <c r="G159"/>
  <c r="G119"/>
  <c r="G117"/>
  <c r="G115"/>
  <c r="G113"/>
  <c r="G97"/>
  <c r="G95"/>
  <c r="G93"/>
  <c r="G83"/>
  <c r="G81"/>
  <c r="G79"/>
  <c r="G77"/>
  <c r="G73"/>
  <c r="G71"/>
  <c r="H640"/>
  <c r="G639"/>
  <c r="H628"/>
  <c r="H624"/>
  <c r="H621"/>
  <c r="H618"/>
  <c r="H614"/>
  <c r="H612"/>
  <c r="H610"/>
  <c r="H607"/>
  <c r="H605"/>
  <c r="H602"/>
  <c r="H600"/>
  <c r="H598"/>
  <c r="H595"/>
  <c r="H592"/>
  <c r="H583"/>
  <c r="H580"/>
  <c r="H533"/>
  <c r="H531"/>
  <c r="H509"/>
  <c r="H445"/>
  <c r="H443"/>
  <c r="H441"/>
  <c r="H439"/>
  <c r="H436"/>
  <c r="H434"/>
  <c r="H431"/>
  <c r="H429"/>
  <c r="H427"/>
  <c r="H424"/>
  <c r="H422"/>
  <c r="H419"/>
  <c r="H416"/>
  <c r="H414"/>
  <c r="H402"/>
  <c r="H398"/>
  <c r="H396"/>
  <c r="G393"/>
  <c r="G391"/>
  <c r="H390"/>
  <c r="G387"/>
  <c r="H386"/>
  <c r="G385"/>
  <c r="H384"/>
  <c r="G381"/>
  <c r="G379"/>
  <c r="H378"/>
  <c r="G377"/>
  <c r="H376"/>
  <c r="G373"/>
  <c r="G371"/>
  <c r="G369"/>
  <c r="H368"/>
  <c r="G367"/>
  <c r="H366"/>
  <c r="G365"/>
  <c r="H364"/>
  <c r="G363"/>
  <c r="G359"/>
  <c r="G357"/>
  <c r="G353"/>
  <c r="G351"/>
  <c r="G349"/>
  <c r="G347"/>
  <c r="H346"/>
  <c r="G345"/>
  <c r="G341"/>
  <c r="G339"/>
  <c r="H338"/>
  <c r="H334"/>
  <c r="H332"/>
  <c r="H329"/>
  <c r="H326"/>
  <c r="H324"/>
  <c r="H321"/>
  <c r="H319"/>
  <c r="H316"/>
  <c r="H314"/>
  <c r="H312"/>
  <c r="H310"/>
  <c r="H307"/>
  <c r="H305"/>
  <c r="H301"/>
  <c r="H299"/>
  <c r="H297"/>
  <c r="H294"/>
  <c r="H289"/>
  <c r="H287"/>
  <c r="H278"/>
  <c r="H276"/>
  <c r="H274"/>
  <c r="H271"/>
  <c r="H269"/>
  <c r="H266"/>
  <c r="H264"/>
  <c r="H261"/>
  <c r="H257"/>
  <c r="H255"/>
  <c r="H252"/>
  <c r="H250"/>
  <c r="H246"/>
  <c r="H244"/>
  <c r="H241"/>
  <c r="H238"/>
  <c r="H236"/>
  <c r="H233"/>
  <c r="H230"/>
  <c r="H227"/>
  <c r="H224"/>
  <c r="H220"/>
  <c r="H218"/>
  <c r="H215"/>
  <c r="H211"/>
  <c r="H209"/>
  <c r="H206"/>
  <c r="H204"/>
  <c r="H202"/>
  <c r="H199"/>
  <c r="H197"/>
  <c r="H193"/>
  <c r="H191"/>
  <c r="H189"/>
  <c r="H187"/>
  <c r="H184"/>
  <c r="H182"/>
  <c r="H180"/>
  <c r="H178"/>
  <c r="H176"/>
  <c r="H173"/>
  <c r="H171"/>
  <c r="H169"/>
  <c r="H168"/>
  <c r="H165"/>
  <c r="G163"/>
  <c r="H159"/>
  <c r="H156"/>
  <c r="H154"/>
  <c r="H152"/>
  <c r="H147"/>
  <c r="H145"/>
  <c r="H143"/>
  <c r="H141"/>
  <c r="H139"/>
  <c r="H135"/>
  <c r="H133"/>
  <c r="H129"/>
  <c r="H126"/>
  <c r="H122"/>
  <c r="H119"/>
  <c r="H117"/>
  <c r="H115"/>
  <c r="H113"/>
  <c r="H110"/>
  <c r="H108"/>
  <c r="H104"/>
  <c r="H102"/>
  <c r="H100"/>
  <c r="H97"/>
  <c r="H95"/>
  <c r="H93"/>
  <c r="H90"/>
  <c r="H88"/>
  <c r="H86"/>
  <c r="H83"/>
  <c r="H81"/>
  <c r="H79"/>
  <c r="H77"/>
  <c r="H73"/>
  <c r="H71"/>
  <c r="H68"/>
  <c r="G65"/>
  <c r="H638"/>
  <c r="H362"/>
  <c r="H285"/>
  <c r="F185" i="1"/>
  <c r="E43" i="3"/>
  <c r="B43" s="1"/>
  <c r="H163" i="37"/>
  <c r="F161" i="1"/>
  <c r="H76" i="37"/>
  <c r="H65"/>
  <c r="H1262"/>
  <c r="H1254"/>
  <c r="H1252"/>
  <c r="H1228"/>
  <c r="G1214"/>
  <c r="H1150"/>
  <c r="G1025"/>
  <c r="H1008"/>
  <c r="H989"/>
  <c r="H985"/>
  <c r="F201" i="3"/>
  <c r="B201" s="1"/>
  <c r="G1073" i="37"/>
  <c r="H1073"/>
  <c r="G1071"/>
  <c r="H1071"/>
  <c r="G1063"/>
  <c r="H1063"/>
  <c r="H304"/>
  <c r="H195"/>
  <c r="B272" i="3"/>
  <c r="G1420" i="37"/>
  <c r="G1410"/>
  <c r="G1408"/>
  <c r="G1382"/>
  <c r="G1378"/>
  <c r="G1322"/>
  <c r="G1087"/>
  <c r="G1085"/>
  <c r="G1083"/>
  <c r="G1081"/>
  <c r="G1079"/>
  <c r="G1077"/>
  <c r="G1015"/>
  <c r="G988"/>
  <c r="G982"/>
  <c r="G957"/>
  <c r="G827"/>
  <c r="G825"/>
  <c r="G823"/>
  <c r="G821"/>
  <c r="G819"/>
  <c r="G817"/>
  <c r="G815"/>
  <c r="G813"/>
  <c r="G811"/>
  <c r="G809"/>
  <c r="G807"/>
  <c r="G805"/>
  <c r="G803"/>
  <c r="G801"/>
  <c r="G799"/>
  <c r="G797"/>
  <c r="G795"/>
  <c r="G793"/>
  <c r="G791"/>
  <c r="G789"/>
  <c r="G787"/>
  <c r="G785"/>
  <c r="G783"/>
  <c r="G781"/>
  <c r="G779"/>
  <c r="G777"/>
  <c r="G775"/>
  <c r="G773"/>
  <c r="G771"/>
  <c r="G769"/>
  <c r="G767"/>
  <c r="G765"/>
  <c r="G763"/>
  <c r="G761"/>
  <c r="G759"/>
  <c r="G757"/>
  <c r="G755"/>
  <c r="G753"/>
  <c r="G751"/>
  <c r="G749"/>
  <c r="G747"/>
  <c r="G745"/>
  <c r="G743"/>
  <c r="G741"/>
  <c r="G739"/>
  <c r="G737"/>
  <c r="G735"/>
  <c r="G733"/>
  <c r="G731"/>
  <c r="G729"/>
  <c r="G727"/>
  <c r="G725"/>
  <c r="G723"/>
  <c r="G721"/>
  <c r="G719"/>
  <c r="G717"/>
  <c r="G715"/>
  <c r="G713"/>
  <c r="G711"/>
  <c r="G709"/>
  <c r="G707"/>
  <c r="G705"/>
  <c r="G703"/>
  <c r="G701"/>
  <c r="G699"/>
  <c r="G697"/>
  <c r="G695"/>
  <c r="G693"/>
  <c r="G691"/>
  <c r="G588"/>
  <c r="G586"/>
  <c r="G580"/>
  <c r="G533"/>
  <c r="G531"/>
  <c r="G509"/>
  <c r="G497"/>
  <c r="G495"/>
  <c r="G485"/>
  <c r="G483"/>
  <c r="G471"/>
  <c r="G459"/>
  <c r="G453"/>
  <c r="G449"/>
  <c r="G447"/>
  <c r="G437"/>
  <c r="G435"/>
  <c r="G431"/>
  <c r="G429"/>
  <c r="G427"/>
  <c r="G425"/>
  <c r="G423"/>
  <c r="G417"/>
  <c r="G415"/>
  <c r="G403"/>
  <c r="G401"/>
  <c r="G397"/>
  <c r="G395"/>
  <c r="G329"/>
  <c r="G321"/>
  <c r="G319"/>
  <c r="G307"/>
  <c r="G301"/>
  <c r="G299"/>
  <c r="G297"/>
  <c r="G286"/>
  <c r="G278"/>
  <c r="G276"/>
  <c r="G274"/>
  <c r="G272"/>
  <c r="G270"/>
  <c r="G268"/>
  <c r="G261"/>
  <c r="G257"/>
  <c r="G255"/>
  <c r="G240"/>
  <c r="G233"/>
  <c r="G227"/>
  <c r="G215"/>
  <c r="G198"/>
  <c r="G196"/>
  <c r="G192"/>
  <c r="G147"/>
  <c r="G145"/>
  <c r="G143"/>
  <c r="G141"/>
  <c r="G139"/>
  <c r="G135"/>
  <c r="G34"/>
  <c r="G11"/>
  <c r="G9"/>
  <c r="G7"/>
  <c r="G5"/>
  <c r="G1065"/>
  <c r="H1065"/>
  <c r="G998"/>
  <c r="H998"/>
  <c r="G1553"/>
  <c r="H1553"/>
  <c r="G1533"/>
  <c r="H1533"/>
  <c r="G1513"/>
  <c r="H1513"/>
  <c r="G1477"/>
  <c r="H1477"/>
  <c r="G1473"/>
  <c r="H1473"/>
  <c r="G1206"/>
  <c r="H1206"/>
  <c r="G1194"/>
  <c r="H1194"/>
  <c r="G1133"/>
  <c r="H1133"/>
  <c r="G1131"/>
  <c r="H1131"/>
  <c r="G1129"/>
  <c r="H1129"/>
  <c r="H328"/>
  <c r="I1430"/>
  <c r="G1388"/>
  <c r="G1356"/>
  <c r="G1354"/>
  <c r="G1352"/>
  <c r="G1218"/>
  <c r="G1216"/>
  <c r="G1009"/>
  <c r="B7" i="1"/>
  <c r="H41" i="37"/>
  <c r="H1389"/>
  <c r="H1357"/>
  <c r="F208" i="3"/>
  <c r="B208" s="1"/>
  <c r="F210"/>
  <c r="B210" s="1"/>
  <c r="F219"/>
  <c r="B219" s="1"/>
  <c r="F227"/>
  <c r="B227" s="1"/>
  <c r="F235"/>
  <c r="B235" s="1"/>
  <c r="F243"/>
  <c r="B243" s="1"/>
  <c r="F251"/>
  <c r="B251" s="1"/>
  <c r="B275"/>
  <c r="F292"/>
  <c r="E285"/>
  <c r="B285" s="1"/>
  <c r="E279"/>
  <c r="B279" s="1"/>
  <c r="E273"/>
  <c r="B273" s="1"/>
  <c r="E270"/>
  <c r="B270" s="1"/>
  <c r="E265"/>
  <c r="B265" s="1"/>
  <c r="E263"/>
  <c r="B263" s="1"/>
  <c r="G162"/>
  <c r="E162" s="1"/>
  <c r="B162" s="1"/>
  <c r="E154"/>
  <c r="B154" s="1"/>
  <c r="E152"/>
  <c r="B152" s="1"/>
  <c r="E151"/>
  <c r="B151" s="1"/>
  <c r="E146"/>
  <c r="B146" s="1"/>
  <c r="E144"/>
  <c r="B144" s="1"/>
  <c r="E143"/>
  <c r="B143" s="1"/>
  <c r="E138"/>
  <c r="B138" s="1"/>
  <c r="E136"/>
  <c r="B136" s="1"/>
  <c r="E135"/>
  <c r="B135" s="1"/>
  <c r="E130"/>
  <c r="B130" s="1"/>
  <c r="E128"/>
  <c r="B128" s="1"/>
  <c r="E127"/>
  <c r="B127" s="1"/>
  <c r="E122"/>
  <c r="B122" s="1"/>
  <c r="E120"/>
  <c r="B120" s="1"/>
  <c r="E119"/>
  <c r="B119" s="1"/>
  <c r="E114"/>
  <c r="B114" s="1"/>
  <c r="E112"/>
  <c r="B112" s="1"/>
  <c r="E111"/>
  <c r="B111" s="1"/>
  <c r="E106"/>
  <c r="B106" s="1"/>
  <c r="E104"/>
  <c r="B104" s="1"/>
  <c r="E103"/>
  <c r="B103" s="1"/>
  <c r="E98"/>
  <c r="B98" s="1"/>
  <c r="E96"/>
  <c r="B96" s="1"/>
  <c r="E95"/>
  <c r="B95" s="1"/>
  <c r="E90"/>
  <c r="B90" s="1"/>
  <c r="E88"/>
  <c r="B88" s="1"/>
  <c r="E87"/>
  <c r="B87" s="1"/>
  <c r="E82"/>
  <c r="B82" s="1"/>
  <c r="E79"/>
  <c r="B79" s="1"/>
  <c r="E74"/>
  <c r="B74" s="1"/>
  <c r="E71"/>
  <c r="B71" s="1"/>
  <c r="E63"/>
  <c r="B63" s="1"/>
  <c r="E58"/>
  <c r="B58" s="1"/>
  <c r="E55"/>
  <c r="B55" s="1"/>
  <c r="E50"/>
  <c r="B50" s="1"/>
  <c r="E47"/>
  <c r="B47" s="1"/>
  <c r="E39"/>
  <c r="B39" s="1"/>
  <c r="E37"/>
  <c r="B37" s="1"/>
  <c r="E28"/>
  <c r="B28" s="1"/>
  <c r="H7"/>
  <c r="G5"/>
  <c r="G6"/>
  <c r="I14"/>
  <c r="H341" i="37"/>
  <c r="H349"/>
  <c r="H351"/>
  <c r="H353"/>
  <c r="H357"/>
  <c r="H359"/>
  <c r="H371"/>
  <c r="H373"/>
  <c r="H381"/>
  <c r="H393"/>
  <c r="H1061"/>
  <c r="H1067"/>
  <c r="H1481"/>
  <c r="H1537"/>
  <c r="H1549"/>
  <c r="G1443"/>
  <c r="I1443" s="1"/>
  <c r="G1439"/>
  <c r="G1437"/>
  <c r="I1437" s="1"/>
  <c r="G1435"/>
  <c r="G1431"/>
  <c r="G1429"/>
  <c r="G1427"/>
  <c r="G1421"/>
  <c r="G1419"/>
  <c r="G1417"/>
  <c r="G1415"/>
  <c r="G1413"/>
  <c r="G1409"/>
  <c r="G1407"/>
  <c r="G1405"/>
  <c r="G1403"/>
  <c r="G1401"/>
  <c r="G1387"/>
  <c r="G1385"/>
  <c r="G1383"/>
  <c r="G1375"/>
  <c r="G1373"/>
  <c r="G1355"/>
  <c r="G1353"/>
  <c r="G1351"/>
  <c r="G1349"/>
  <c r="G1347"/>
  <c r="G1345"/>
  <c r="G1323"/>
  <c r="G1309"/>
  <c r="G1307"/>
  <c r="G1305"/>
  <c r="G1217"/>
  <c r="G1215"/>
  <c r="G1213"/>
  <c r="G1211"/>
  <c r="G1126"/>
  <c r="G1124"/>
  <c r="G1122"/>
  <c r="G1120"/>
  <c r="G1114"/>
  <c r="G1102"/>
  <c r="G1100"/>
  <c r="G1098"/>
  <c r="G1038"/>
  <c r="G1036"/>
  <c r="G1026"/>
  <c r="G1024"/>
  <c r="G1014"/>
  <c r="G1554"/>
  <c r="G1552"/>
  <c r="G1550"/>
  <c r="G1548"/>
  <c r="G1547"/>
  <c r="G1544"/>
  <c r="G1543"/>
  <c r="G1538"/>
  <c r="G1534"/>
  <c r="G1530"/>
  <c r="G1527"/>
  <c r="G1523"/>
  <c r="G1518"/>
  <c r="G1514"/>
  <c r="G1512"/>
  <c r="G1501"/>
  <c r="G1498"/>
  <c r="G1489"/>
  <c r="G1485"/>
  <c r="G1482"/>
  <c r="G1478"/>
  <c r="G1476"/>
  <c r="G1475"/>
  <c r="G1444"/>
  <c r="I1444" s="1"/>
  <c r="G1440"/>
  <c r="G1438"/>
  <c r="I1438" s="1"/>
  <c r="G1436"/>
  <c r="I1436" s="1"/>
  <c r="G1434"/>
  <c r="I1434" s="1"/>
  <c r="H1432"/>
  <c r="I1432" s="1"/>
  <c r="H1431"/>
  <c r="H1428"/>
  <c r="I1428" s="1"/>
  <c r="H1427"/>
  <c r="H1421"/>
  <c r="H1419"/>
  <c r="H1417"/>
  <c r="H1415"/>
  <c r="G1402"/>
  <c r="G1379"/>
  <c r="G1377"/>
  <c r="G1369"/>
  <c r="G1367"/>
  <c r="G1365"/>
  <c r="H1363"/>
  <c r="H1359"/>
  <c r="G1346"/>
  <c r="G1344"/>
  <c r="G1341"/>
  <c r="G1339"/>
  <c r="G1337"/>
  <c r="H1335"/>
  <c r="G1320"/>
  <c r="G1303"/>
  <c r="G1301"/>
  <c r="G1299"/>
  <c r="G1297"/>
  <c r="G1285"/>
  <c r="G1283"/>
  <c r="G1281"/>
  <c r="G1279"/>
  <c r="G1277"/>
  <c r="G1275"/>
  <c r="G1273"/>
  <c r="G1271"/>
  <c r="G1269"/>
  <c r="G1267"/>
  <c r="G1265"/>
  <c r="G1263"/>
  <c r="G1261"/>
  <c r="G1259"/>
  <c r="G1257"/>
  <c r="G1255"/>
  <c r="G1253"/>
  <c r="G1251"/>
  <c r="G1249"/>
  <c r="G1247"/>
  <c r="G1245"/>
  <c r="G1243"/>
  <c r="G1241"/>
  <c r="G1239"/>
  <c r="G1237"/>
  <c r="G1235"/>
  <c r="G1233"/>
  <c r="G1231"/>
  <c r="G1229"/>
  <c r="G1227"/>
  <c r="G1225"/>
  <c r="G1223"/>
  <c r="G1221"/>
  <c r="G1210"/>
  <c r="G1127"/>
  <c r="G1125"/>
  <c r="G1123"/>
  <c r="G1121"/>
  <c r="G1115"/>
  <c r="G1113"/>
  <c r="G1111"/>
  <c r="G1109"/>
  <c r="G1107"/>
  <c r="G1094"/>
  <c r="G1092"/>
  <c r="G1090"/>
  <c r="G1086"/>
  <c r="G1084"/>
  <c r="G1082"/>
  <c r="G1080"/>
  <c r="G1078"/>
  <c r="G1054"/>
  <c r="G1052"/>
  <c r="G1048"/>
  <c r="G1046"/>
  <c r="G1044"/>
  <c r="G1042"/>
  <c r="G1032"/>
  <c r="G1030"/>
  <c r="G1028"/>
  <c r="H1025"/>
  <c r="G1021"/>
  <c r="G1017"/>
  <c r="G1010"/>
  <c r="G987"/>
  <c r="G981"/>
  <c r="G826"/>
  <c r="G824"/>
  <c r="G822"/>
  <c r="G820"/>
  <c r="G818"/>
  <c r="G816"/>
  <c r="G814"/>
  <c r="G812"/>
  <c r="G810"/>
  <c r="G808"/>
  <c r="G806"/>
  <c r="G804"/>
  <c r="G802"/>
  <c r="G800"/>
  <c r="G798"/>
  <c r="G796"/>
  <c r="G794"/>
  <c r="G792"/>
  <c r="G790"/>
  <c r="G788"/>
  <c r="G786"/>
  <c r="G784"/>
  <c r="G782"/>
  <c r="G780"/>
  <c r="G778"/>
  <c r="G776"/>
  <c r="G774"/>
  <c r="G772"/>
  <c r="G770"/>
  <c r="G768"/>
  <c r="G766"/>
  <c r="G764"/>
  <c r="G762"/>
  <c r="G760"/>
  <c r="G758"/>
  <c r="G756"/>
  <c r="G754"/>
  <c r="G752"/>
  <c r="G750"/>
  <c r="G748"/>
  <c r="G746"/>
  <c r="G744"/>
  <c r="G742"/>
  <c r="G740"/>
  <c r="G738"/>
  <c r="G736"/>
  <c r="G734"/>
  <c r="G732"/>
  <c r="G730"/>
  <c r="G728"/>
  <c r="G726"/>
  <c r="G724"/>
  <c r="G722"/>
  <c r="G720"/>
  <c r="G718"/>
  <c r="G716"/>
  <c r="G714"/>
  <c r="G712"/>
  <c r="G710"/>
  <c r="G708"/>
  <c r="G706"/>
  <c r="G704"/>
  <c r="G702"/>
  <c r="G700"/>
  <c r="G698"/>
  <c r="G696"/>
  <c r="G694"/>
  <c r="G692"/>
  <c r="G589"/>
  <c r="G587"/>
  <c r="G577"/>
  <c r="G575"/>
  <c r="G573"/>
  <c r="G569"/>
  <c r="G563"/>
  <c r="G552"/>
  <c r="G550"/>
  <c r="G548"/>
  <c r="G540"/>
  <c r="G538"/>
  <c r="G536"/>
  <c r="G532"/>
  <c r="G530"/>
  <c r="G528"/>
  <c r="G518"/>
  <c r="G512"/>
  <c r="G508"/>
  <c r="G496"/>
  <c r="G494"/>
  <c r="G492"/>
  <c r="G490"/>
  <c r="G488"/>
  <c r="G484"/>
  <c r="G482"/>
  <c r="G474"/>
  <c r="G470"/>
  <c r="G462"/>
  <c r="G458"/>
  <c r="G452"/>
  <c r="G448"/>
  <c r="G432"/>
  <c r="G430"/>
  <c r="G428"/>
  <c r="G279"/>
  <c r="G277"/>
  <c r="G275"/>
  <c r="G583"/>
  <c r="G579"/>
  <c r="G574"/>
  <c r="G570"/>
  <c r="G564"/>
  <c r="G553"/>
  <c r="G551"/>
  <c r="G549"/>
  <c r="G547"/>
  <c r="G545"/>
  <c r="G543"/>
  <c r="G539"/>
  <c r="G537"/>
  <c r="G535"/>
  <c r="G527"/>
  <c r="G525"/>
  <c r="G523"/>
  <c r="G517"/>
  <c r="G515"/>
  <c r="G511"/>
  <c r="G505"/>
  <c r="G503"/>
  <c r="G501"/>
  <c r="G499"/>
  <c r="G491"/>
  <c r="G489"/>
  <c r="G487"/>
  <c r="G479"/>
  <c r="G477"/>
  <c r="G473"/>
  <c r="G467"/>
  <c r="G465"/>
  <c r="G461"/>
  <c r="G455"/>
  <c r="G444"/>
  <c r="G442"/>
  <c r="G440"/>
  <c r="G436"/>
  <c r="G434"/>
  <c r="G424"/>
  <c r="G422"/>
  <c r="G420"/>
  <c r="G416"/>
  <c r="G414"/>
  <c r="G398"/>
  <c r="G396"/>
  <c r="G330"/>
  <c r="G322"/>
  <c r="G320"/>
  <c r="G308"/>
  <c r="G306"/>
  <c r="G302"/>
  <c r="G300"/>
  <c r="G298"/>
  <c r="G289"/>
  <c r="G271"/>
  <c r="G269"/>
  <c r="G262"/>
  <c r="G260"/>
  <c r="G241"/>
  <c r="G234"/>
  <c r="G228"/>
  <c r="G216"/>
  <c r="G212"/>
  <c r="G210"/>
  <c r="G199"/>
  <c r="G197"/>
  <c r="G148"/>
  <c r="G146"/>
  <c r="G144"/>
  <c r="G142"/>
  <c r="G140"/>
  <c r="G136"/>
  <c r="G130"/>
  <c r="G35"/>
  <c r="G12"/>
  <c r="G10"/>
  <c r="G8"/>
  <c r="G6"/>
  <c r="F247" i="27"/>
  <c r="G1209" i="37"/>
  <c r="G1056"/>
  <c r="D75" i="27"/>
  <c r="C1040" i="37" s="1"/>
  <c r="F76" i="27"/>
  <c r="G1019" i="37"/>
  <c r="G1011"/>
  <c r="G1008"/>
  <c r="G1007"/>
  <c r="D18" i="27"/>
  <c r="C983" i="37" s="1"/>
  <c r="G989"/>
  <c r="G986"/>
  <c r="G985"/>
  <c r="E33" i="3"/>
  <c r="B33" s="1"/>
  <c r="E260"/>
  <c r="G402" i="37"/>
  <c r="G305"/>
  <c r="G288"/>
  <c r="G287"/>
  <c r="G285"/>
  <c r="E66" i="3"/>
  <c r="B66" s="1"/>
  <c r="G256" i="37"/>
  <c r="G211"/>
  <c r="G209"/>
  <c r="D204" i="1"/>
  <c r="C194" i="37" s="1"/>
  <c r="G193"/>
  <c r="G191"/>
  <c r="G190"/>
  <c r="G189"/>
  <c r="G188"/>
  <c r="G185"/>
  <c r="G184"/>
  <c r="G183"/>
  <c r="G182"/>
  <c r="F205" i="3"/>
  <c r="B205" s="1"/>
  <c r="G181" i="37"/>
  <c r="E42" i="3"/>
  <c r="B42" s="1"/>
  <c r="G180" i="37"/>
  <c r="G179"/>
  <c r="G178"/>
  <c r="G177"/>
  <c r="G176"/>
  <c r="D160" i="1"/>
  <c r="G134" i="37"/>
  <c r="G133"/>
  <c r="G129"/>
  <c r="M199" i="3"/>
  <c r="G164"/>
  <c r="E164" s="1"/>
  <c r="B164" s="1"/>
  <c r="H5"/>
  <c r="I1439" i="37"/>
  <c r="I1435"/>
  <c r="G1557"/>
  <c r="G1497"/>
  <c r="I1429"/>
  <c r="G1389"/>
  <c r="G1362"/>
  <c r="G1360"/>
  <c r="G1358"/>
  <c r="G1334"/>
  <c r="G1330"/>
  <c r="G1328"/>
  <c r="G1326"/>
  <c r="G1315"/>
  <c r="G1313"/>
  <c r="G1311"/>
  <c r="G1294"/>
  <c r="G1290"/>
  <c r="G663"/>
  <c r="G661"/>
  <c r="G659"/>
  <c r="G657"/>
  <c r="G655"/>
  <c r="G653"/>
  <c r="G651"/>
  <c r="G649"/>
  <c r="G647"/>
  <c r="G645"/>
  <c r="G643"/>
  <c r="G621"/>
  <c r="G606"/>
  <c r="G604"/>
  <c r="G592"/>
  <c r="G223"/>
  <c r="H1295"/>
  <c r="F73" i="36"/>
  <c r="F13"/>
  <c r="F114"/>
  <c r="F61"/>
  <c r="F82"/>
  <c r="F106"/>
  <c r="F122"/>
  <c r="F137"/>
  <c r="F65" i="1"/>
  <c r="F71"/>
  <c r="F147"/>
  <c r="F196"/>
  <c r="F227"/>
  <c r="F291"/>
  <c r="F351"/>
  <c r="F405"/>
  <c r="F421"/>
  <c r="F424"/>
  <c r="F430"/>
  <c r="F510"/>
  <c r="F522"/>
  <c r="F528"/>
  <c r="F577"/>
  <c r="F584"/>
  <c r="F590"/>
  <c r="F608"/>
  <c r="F620"/>
  <c r="F632"/>
  <c r="E314"/>
  <c r="D303" i="37" s="1"/>
  <c r="E141" i="1"/>
  <c r="D131" i="37" s="1"/>
  <c r="H273"/>
  <c r="E257" i="1"/>
  <c r="D247" i="37" s="1"/>
  <c r="E532" i="1"/>
  <c r="D520" i="37" s="1"/>
  <c r="D647" i="1"/>
  <c r="C635" i="37" s="1"/>
  <c r="D347" i="1"/>
  <c r="C336" i="37" s="1"/>
  <c r="D302" i="1"/>
  <c r="D134"/>
  <c r="H64" i="37"/>
  <c r="H50"/>
  <c r="G179" i="3"/>
  <c r="E179" s="1"/>
  <c r="B179" s="1"/>
  <c r="D518" i="1"/>
  <c r="C506" i="37" s="1"/>
  <c r="G481"/>
  <c r="D462" i="1"/>
  <c r="D223"/>
  <c r="H162" i="37"/>
  <c r="D628" i="1"/>
  <c r="C616" i="37" s="1"/>
  <c r="G541"/>
  <c r="F51" i="27"/>
  <c r="E92"/>
  <c r="E123"/>
  <c r="D1088" i="37" s="1"/>
  <c r="G1089"/>
  <c r="F131" i="27"/>
  <c r="E175"/>
  <c r="D1140" i="37" s="1"/>
  <c r="F195" i="27"/>
  <c r="F239"/>
  <c r="D13" i="33"/>
  <c r="C1425" i="37" s="1"/>
  <c r="D136" i="36"/>
  <c r="C1411" i="37" s="1"/>
  <c r="E96" i="36"/>
  <c r="D1371" i="37" s="1"/>
  <c r="D96" i="36"/>
  <c r="E42"/>
  <c r="D1317" i="37" s="1"/>
  <c r="D42" i="36"/>
  <c r="E12"/>
  <c r="D12"/>
  <c r="C1287" i="37" s="1"/>
  <c r="D30" i="30"/>
  <c r="C1486" i="37" s="1"/>
  <c r="H1486" s="1"/>
  <c r="K59" i="42"/>
  <c r="F202" i="3"/>
  <c r="B202" s="1"/>
  <c r="F203"/>
  <c r="B203" s="1"/>
  <c r="F206"/>
  <c r="B206" s="1"/>
  <c r="F207"/>
  <c r="B207" s="1"/>
  <c r="F213"/>
  <c r="B213" s="1"/>
  <c r="F216"/>
  <c r="B216" s="1"/>
  <c r="F217"/>
  <c r="B217" s="1"/>
  <c r="F220"/>
  <c r="B220" s="1"/>
  <c r="F221"/>
  <c r="B221" s="1"/>
  <c r="F224"/>
  <c r="B224" s="1"/>
  <c r="F225"/>
  <c r="B225" s="1"/>
  <c r="F228"/>
  <c r="B228" s="1"/>
  <c r="F229"/>
  <c r="B229" s="1"/>
  <c r="F232"/>
  <c r="B232" s="1"/>
  <c r="F233"/>
  <c r="B233" s="1"/>
  <c r="F236"/>
  <c r="B236" s="1"/>
  <c r="F237"/>
  <c r="B237" s="1"/>
  <c r="F240"/>
  <c r="B240" s="1"/>
  <c r="F241"/>
  <c r="B241" s="1"/>
  <c r="F244"/>
  <c r="B244" s="1"/>
  <c r="F245"/>
  <c r="B245" s="1"/>
  <c r="F248"/>
  <c r="B248" s="1"/>
  <c r="F249"/>
  <c r="B249" s="1"/>
  <c r="F252"/>
  <c r="B252" s="1"/>
  <c r="F253"/>
  <c r="B253" s="1"/>
  <c r="F256"/>
  <c r="B256" s="1"/>
  <c r="F257"/>
  <c r="B257" s="1"/>
  <c r="B278"/>
  <c r="B276"/>
  <c r="B268"/>
  <c r="E35"/>
  <c r="B35" s="1"/>
  <c r="E31"/>
  <c r="B31" s="1"/>
  <c r="H1501" i="37"/>
  <c r="H1509"/>
  <c r="H1561"/>
  <c r="G1560"/>
  <c r="G1559"/>
  <c r="G1556"/>
  <c r="G1555"/>
  <c r="G1542"/>
  <c r="G1540"/>
  <c r="G1539"/>
  <c r="G1535"/>
  <c r="G1522"/>
  <c r="G1519"/>
  <c r="G1515"/>
  <c r="G1508"/>
  <c r="G1507"/>
  <c r="G1502"/>
  <c r="G1500"/>
  <c r="G1499"/>
  <c r="G1496"/>
  <c r="G1495"/>
  <c r="G1490"/>
  <c r="G1487"/>
  <c r="G1483"/>
  <c r="G1479"/>
  <c r="G1474"/>
  <c r="G1472"/>
  <c r="G1470"/>
  <c r="G1468"/>
  <c r="G1467"/>
  <c r="I1467" s="1"/>
  <c r="G1465"/>
  <c r="G1447"/>
  <c r="G1445"/>
  <c r="G1368"/>
  <c r="G1340"/>
  <c r="G1331"/>
  <c r="G1329"/>
  <c r="G1327"/>
  <c r="G1319"/>
  <c r="G1316"/>
  <c r="G1314"/>
  <c r="G1312"/>
  <c r="G1302"/>
  <c r="G1300"/>
  <c r="G1298"/>
  <c r="G1296"/>
  <c r="G1291"/>
  <c r="G1289"/>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07"/>
  <c r="G1205"/>
  <c r="G1203"/>
  <c r="G1197"/>
  <c r="G1195"/>
  <c r="G1193"/>
  <c r="G1191"/>
  <c r="G1189"/>
  <c r="G1187"/>
  <c r="G1167"/>
  <c r="G1165"/>
  <c r="G1163"/>
  <c r="G1161"/>
  <c r="G1159"/>
  <c r="G1157"/>
  <c r="G1155"/>
  <c r="G1141"/>
  <c r="G1132"/>
  <c r="G1130"/>
  <c r="G1128"/>
  <c r="G1110"/>
  <c r="G1108"/>
  <c r="G1106"/>
  <c r="G1072"/>
  <c r="G1068"/>
  <c r="G1064"/>
  <c r="G1060"/>
  <c r="D1058"/>
  <c r="H1058" s="1"/>
  <c r="G1055"/>
  <c r="G1053"/>
  <c r="G1051"/>
  <c r="G1047"/>
  <c r="G1045"/>
  <c r="G1043"/>
  <c r="G1022"/>
  <c r="G1020"/>
  <c r="G1018"/>
  <c r="G999"/>
  <c r="G997"/>
  <c r="G995"/>
  <c r="G993"/>
  <c r="G991"/>
  <c r="G662"/>
  <c r="G660"/>
  <c r="G658"/>
  <c r="G656"/>
  <c r="G654"/>
  <c r="G652"/>
  <c r="G650"/>
  <c r="G648"/>
  <c r="G646"/>
  <c r="G644"/>
  <c r="G622"/>
  <c r="G607"/>
  <c r="G605"/>
  <c r="G593"/>
  <c r="G591"/>
  <c r="G335"/>
  <c r="G333"/>
  <c r="G327"/>
  <c r="G325"/>
  <c r="G317"/>
  <c r="G315"/>
  <c r="G313"/>
  <c r="G311"/>
  <c r="G174"/>
  <c r="G172"/>
  <c r="G170"/>
  <c r="G168"/>
  <c r="G155"/>
  <c r="G153"/>
  <c r="G127"/>
  <c r="G123"/>
  <c r="G121"/>
  <c r="G110"/>
  <c r="G108"/>
  <c r="G104"/>
  <c r="G102"/>
  <c r="G100"/>
  <c r="G89"/>
  <c r="G87"/>
  <c r="G85"/>
  <c r="G68"/>
  <c r="G62"/>
  <c r="G56"/>
  <c r="G48"/>
  <c r="G44"/>
  <c r="G42"/>
  <c r="G38"/>
  <c r="G32"/>
  <c r="G30"/>
  <c r="G28"/>
  <c r="G26"/>
  <c r="G17"/>
  <c r="G15"/>
  <c r="G595"/>
  <c r="G582"/>
  <c r="G560"/>
  <c r="G544"/>
  <c r="G542"/>
  <c r="G524"/>
  <c r="G522"/>
  <c r="G514"/>
  <c r="G504"/>
  <c r="G502"/>
  <c r="G500"/>
  <c r="G480"/>
  <c r="G478"/>
  <c r="G468"/>
  <c r="G466"/>
  <c r="G456"/>
  <c r="G445"/>
  <c r="G443"/>
  <c r="G441"/>
  <c r="G439"/>
  <c r="G419"/>
  <c r="G390"/>
  <c r="G386"/>
  <c r="G384"/>
  <c r="G382"/>
  <c r="G378"/>
  <c r="G376"/>
  <c r="G374"/>
  <c r="G372"/>
  <c r="G368"/>
  <c r="G366"/>
  <c r="G364"/>
  <c r="G362"/>
  <c r="G360"/>
  <c r="G358"/>
  <c r="G354"/>
  <c r="G352"/>
  <c r="G350"/>
  <c r="G346"/>
  <c r="G338"/>
  <c r="G334"/>
  <c r="G332"/>
  <c r="G326"/>
  <c r="G324"/>
  <c r="G316"/>
  <c r="G314"/>
  <c r="G312"/>
  <c r="G310"/>
  <c r="G187"/>
  <c r="G173"/>
  <c r="G171"/>
  <c r="G169"/>
  <c r="G156"/>
  <c r="G154"/>
  <c r="G152"/>
  <c r="G126"/>
  <c r="G122"/>
  <c r="G111"/>
  <c r="G109"/>
  <c r="G105"/>
  <c r="G103"/>
  <c r="G101"/>
  <c r="G90"/>
  <c r="G88"/>
  <c r="G86"/>
  <c r="G69"/>
  <c r="G63"/>
  <c r="G57"/>
  <c r="G49"/>
  <c r="G45"/>
  <c r="G43"/>
  <c r="G39"/>
  <c r="G37"/>
  <c r="G31"/>
  <c r="G29"/>
  <c r="G27"/>
  <c r="G18"/>
  <c r="G16"/>
  <c r="G14"/>
  <c r="G1196"/>
  <c r="H1196"/>
  <c r="C131"/>
  <c r="F141" i="1"/>
  <c r="F628"/>
  <c r="C450" i="37"/>
  <c r="F462" i="1"/>
  <c r="D1040" i="37"/>
  <c r="G1040" s="1"/>
  <c r="D1057"/>
  <c r="H1057" s="1"/>
  <c r="H281" i="3"/>
  <c r="G1463" i="37"/>
  <c r="H1463"/>
  <c r="G507"/>
  <c r="H507"/>
  <c r="G392"/>
  <c r="H392"/>
  <c r="G344"/>
  <c r="H344"/>
  <c r="G248"/>
  <c r="H248"/>
  <c r="G235"/>
  <c r="H235"/>
  <c r="G546"/>
  <c r="H546"/>
  <c r="G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E302"/>
  <c r="E147"/>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50" i="37"/>
  <c r="H1050"/>
  <c r="F92" i="27"/>
  <c r="G1058" i="37"/>
  <c r="G1076"/>
  <c r="H1076"/>
  <c r="F124" i="27"/>
  <c r="G1112" i="37"/>
  <c r="H1112"/>
  <c r="E151" i="27"/>
  <c r="F151" s="1"/>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G1400"/>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37"/>
  <c r="H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G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233" i="1"/>
  <c r="F245"/>
  <c r="J47" i="42"/>
  <c r="K54"/>
  <c r="F13" i="1"/>
  <c r="F29"/>
  <c r="F315"/>
  <c r="F339"/>
  <c r="F347"/>
  <c r="F355"/>
  <c r="F367"/>
  <c r="F391"/>
  <c r="F399"/>
  <c r="F403"/>
  <c r="F419"/>
  <c r="G410" i="37"/>
  <c r="H410"/>
  <c r="F438" i="1"/>
  <c r="F458"/>
  <c r="F498"/>
  <c r="F518"/>
  <c r="F538"/>
  <c r="F558"/>
  <c r="F574"/>
  <c r="F606"/>
  <c r="E647"/>
  <c r="D635" i="37" s="1"/>
  <c r="G635" s="1"/>
  <c r="E347" i="1"/>
  <c r="D336" i="37" s="1"/>
  <c r="E116" i="1"/>
  <c r="D106" i="37" s="1"/>
  <c r="H106" s="1"/>
  <c r="E85" i="1"/>
  <c r="D75" i="37" s="1"/>
  <c r="G75" s="1"/>
  <c r="E13" i="1"/>
  <c r="E518"/>
  <c r="D506" i="37" s="1"/>
  <c r="E424" i="1"/>
  <c r="E204"/>
  <c r="D194" i="37" s="1"/>
  <c r="G194" s="1"/>
  <c r="E171" i="1"/>
  <c r="D161" i="37" s="1"/>
  <c r="E583" i="1"/>
  <c r="D571" i="37" s="1"/>
  <c r="G571" s="1"/>
  <c r="D646" i="1"/>
  <c r="G409" i="37"/>
  <c r="D314" i="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F19" i="27"/>
  <c r="F25"/>
  <c r="F35"/>
  <c r="F41"/>
  <c r="F47"/>
  <c r="G1023" i="37"/>
  <c r="H1023"/>
  <c r="F75" i="27"/>
  <c r="E84"/>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H1541"/>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G1551"/>
  <c r="G1536"/>
  <c r="G1511"/>
  <c r="G1488"/>
  <c r="G1484"/>
  <c r="G1471"/>
  <c r="G1460"/>
  <c r="H1460"/>
  <c r="G1454"/>
  <c r="H1454"/>
  <c r="G1450"/>
  <c r="H1450"/>
  <c r="I1447"/>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32"/>
  <c r="G112"/>
  <c r="G70"/>
  <c r="G64"/>
  <c r="G58"/>
  <c r="G50"/>
  <c r="G19"/>
  <c r="I1427" l="1"/>
  <c r="I1431"/>
  <c r="F199" i="3"/>
  <c r="B199" s="1"/>
  <c r="G506" i="37"/>
  <c r="H336"/>
  <c r="I1445"/>
  <c r="E5" i="3"/>
  <c r="B5" s="1"/>
  <c r="I1440" i="37"/>
  <c r="F204" i="1"/>
  <c r="G24" i="3"/>
  <c r="E24" s="1"/>
  <c r="B24" s="1"/>
  <c r="F160" i="1"/>
  <c r="F116"/>
  <c r="F85"/>
  <c r="H284" i="3"/>
  <c r="F84" i="27"/>
  <c r="H1040" i="37"/>
  <c r="G1041"/>
  <c r="F18" i="27"/>
  <c r="I1448" i="37"/>
  <c r="I1451"/>
  <c r="I1455"/>
  <c r="I1461"/>
  <c r="I1464"/>
  <c r="G983"/>
  <c r="D301" i="1"/>
  <c r="C213" i="37"/>
  <c r="F223" i="1"/>
  <c r="C1317" i="37"/>
  <c r="F42" i="36"/>
  <c r="C1371" i="37"/>
  <c r="F96" i="36"/>
  <c r="C124" i="37"/>
  <c r="F134" i="1"/>
  <c r="G1049" i="37"/>
  <c r="I1450"/>
  <c r="I1454"/>
  <c r="I1460"/>
  <c r="D48" i="30"/>
  <c r="E531" i="1"/>
  <c r="E163" i="3"/>
  <c r="B163" s="1"/>
  <c r="H1104" i="37"/>
  <c r="F647" i="1"/>
  <c r="D1287" i="37"/>
  <c r="K47" i="42"/>
  <c r="C291" i="37"/>
  <c r="F302" i="1"/>
  <c r="H635" i="37"/>
  <c r="H213"/>
  <c r="C1423"/>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H150" s="1"/>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C290"/>
  <c r="F301" i="1"/>
  <c r="D519" i="37"/>
  <c r="E639" i="1"/>
  <c r="D627" i="37" s="1"/>
  <c r="E174" i="27"/>
  <c r="C558" i="37"/>
  <c r="F570" i="1"/>
  <c r="C222" i="37"/>
  <c r="F232" i="1"/>
  <c r="C1457" i="37"/>
  <c r="J54" i="42"/>
  <c r="G585" i="37"/>
  <c r="H585"/>
  <c r="G1168"/>
  <c r="H1168"/>
  <c r="E74" i="27"/>
  <c r="G616" i="37"/>
  <c r="H616"/>
  <c r="G150" l="1"/>
  <c r="H124"/>
  <c r="G124"/>
  <c r="G1371"/>
  <c r="H1371"/>
  <c r="G1317"/>
  <c r="H1317"/>
  <c r="G295" i="3"/>
  <c r="E295" s="1"/>
  <c r="B295" s="1"/>
  <c r="G1116" i="37"/>
  <c r="G1287"/>
  <c r="H1287"/>
  <c r="C149"/>
  <c r="D292" i="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D293" i="1"/>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G290" l="1"/>
  <c r="C4" i="30"/>
  <c r="L37" i="37" s="1"/>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C406" i="37"/>
  <c r="F417" i="1"/>
  <c r="D630" i="37"/>
  <c r="C284"/>
  <c r="F294" i="1"/>
  <c r="B289" i="3"/>
  <c r="E288"/>
  <c r="E33" i="42" s="1"/>
  <c r="G1138" i="37"/>
  <c r="H1138"/>
  <c r="G404"/>
  <c r="H404"/>
  <c r="G400"/>
  <c r="H400"/>
  <c r="G627"/>
  <c r="H627"/>
  <c r="D405"/>
  <c r="E643" i="1"/>
  <c r="E644" s="1"/>
  <c r="E418"/>
  <c r="D407" i="37" s="1"/>
  <c r="E417" i="1"/>
  <c r="D406" i="37" s="1"/>
  <c r="G399"/>
  <c r="H399"/>
  <c r="G626"/>
  <c r="H626"/>
  <c r="B262" i="3"/>
  <c r="G283" i="37"/>
  <c r="H283"/>
  <c r="G977"/>
  <c r="B27" i="42"/>
  <c r="H977" i="37"/>
  <c r="G282"/>
  <c r="H282"/>
  <c r="C630"/>
  <c r="F642" i="1"/>
  <c r="E297" i="3"/>
  <c r="E29" i="42" s="1"/>
  <c r="B298" i="3"/>
  <c r="C405" i="37"/>
  <c r="D418" i="1"/>
  <c r="D643"/>
  <c r="F416"/>
  <c r="G294" i="3"/>
  <c r="E294" s="1"/>
  <c r="B294" s="1"/>
  <c r="G293"/>
  <c r="E293" s="1"/>
  <c r="G267" l="1"/>
  <c r="E267" s="1"/>
  <c r="B267" s="1"/>
  <c r="E4" i="27"/>
  <c r="L34" i="37" s="1"/>
  <c r="D632"/>
  <c r="G630"/>
  <c r="H630"/>
  <c r="C631"/>
  <c r="D645" i="1"/>
  <c r="F643"/>
  <c r="E292" i="3"/>
  <c r="E31" i="42" s="1"/>
  <c r="B293" i="3"/>
  <c r="C407" i="37"/>
  <c r="F418" i="1"/>
  <c r="D644"/>
  <c r="G405" i="37"/>
  <c r="H405"/>
  <c r="D631"/>
  <c r="E645" i="1"/>
  <c r="E648" s="1"/>
  <c r="K3" i="37"/>
  <c r="L3"/>
  <c r="M3" i="3"/>
  <c r="G284" i="37"/>
  <c r="H284"/>
  <c r="G406"/>
  <c r="H406"/>
  <c r="E261" i="3" l="1"/>
  <c r="E27" i="42" s="1"/>
  <c r="C632" i="37"/>
  <c r="D648" i="1"/>
  <c r="F644"/>
  <c r="D633" i="37"/>
  <c r="E649" i="1"/>
  <c r="G631" i="37"/>
  <c r="H631"/>
  <c r="D636"/>
  <c r="K41" i="42"/>
  <c r="G407" i="37"/>
  <c r="H407"/>
  <c r="C633"/>
  <c r="D649" i="1"/>
  <c r="F645"/>
  <c r="Q19" i="3" l="1"/>
  <c r="D637" i="37"/>
  <c r="K42" i="42"/>
  <c r="C637" i="37"/>
  <c r="F649" i="1"/>
  <c r="J42" i="42"/>
  <c r="C636" i="37"/>
  <c r="F648" i="1"/>
  <c r="J41" i="42"/>
  <c r="G633" i="37"/>
  <c r="H633"/>
  <c r="G632"/>
  <c r="H632"/>
  <c r="B25" i="42" l="1"/>
  <c r="L2" i="37" s="1"/>
  <c r="G157" i="3"/>
  <c r="E157" s="1"/>
  <c r="B157" s="1"/>
  <c r="G637" i="37"/>
  <c r="H637"/>
  <c r="G636"/>
  <c r="H636"/>
  <c r="J3" i="3" l="1"/>
  <c r="H6" s="1"/>
  <c r="E6" s="1"/>
  <c r="K2" i="37"/>
  <c r="K29"/>
  <c r="L28"/>
  <c r="G8" i="3" s="1"/>
  <c r="E8" s="1"/>
  <c r="B8" s="1"/>
  <c r="H158"/>
  <c r="G158" s="1"/>
  <c r="E158" s="1"/>
  <c r="E4" i="1"/>
  <c r="L33" i="37" s="1"/>
  <c r="L29"/>
  <c r="I15" i="3"/>
  <c r="K15"/>
  <c r="J21"/>
  <c r="G20"/>
  <c r="M20"/>
  <c r="K28" i="37"/>
  <c r="J6" i="42"/>
  <c r="M259" i="3" l="1"/>
  <c r="G22"/>
  <c r="J9"/>
  <c r="K10"/>
  <c r="I11"/>
  <c r="J10"/>
  <c r="H19"/>
  <c r="L259"/>
  <c r="L20"/>
  <c r="F20" s="1"/>
  <c r="J17"/>
  <c r="J13"/>
  <c r="K17"/>
  <c r="K12"/>
  <c r="I17"/>
  <c r="I13"/>
  <c r="I9"/>
  <c r="H22"/>
  <c r="E22" s="1"/>
  <c r="B22" s="1"/>
  <c r="H21"/>
  <c r="M19"/>
  <c r="K14"/>
  <c r="J12"/>
  <c r="I21"/>
  <c r="J16"/>
  <c r="L19"/>
  <c r="G19"/>
  <c r="E19" s="1"/>
  <c r="J15"/>
  <c r="E15" s="1"/>
  <c r="B15" s="1"/>
  <c r="H20"/>
  <c r="E20" s="1"/>
  <c r="J11"/>
  <c r="G21"/>
  <c r="K16"/>
  <c r="K13"/>
  <c r="K11"/>
  <c r="K9"/>
  <c r="I16"/>
  <c r="J14"/>
  <c r="I12"/>
  <c r="I10"/>
  <c r="B6"/>
  <c r="F259"/>
  <c r="E17"/>
  <c r="B17" s="1"/>
  <c r="B158"/>
  <c r="E23"/>
  <c r="E25" i="42" s="1"/>
  <c r="E10" i="3" l="1"/>
  <c r="B10" s="1"/>
  <c r="E14"/>
  <c r="B14" s="1"/>
  <c r="E9"/>
  <c r="B9" s="1"/>
  <c r="E21"/>
  <c r="B21" s="1"/>
  <c r="E13"/>
  <c r="B13" s="1"/>
  <c r="E11"/>
  <c r="B11" s="1"/>
  <c r="E12"/>
  <c r="B12" s="1"/>
  <c r="F19"/>
  <c r="B19" s="1"/>
  <c r="E16"/>
  <c r="B16" s="1"/>
  <c r="B20"/>
  <c r="B259"/>
  <c r="F23"/>
  <c r="F18" l="1"/>
  <c r="E4"/>
  <c r="E18"/>
  <c r="F3"/>
  <c r="E3" l="1"/>
  <c r="K30" i="37" s="1"/>
  <c r="L30"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<sst xmlns="http://schemas.openxmlformats.org/spreadsheetml/2006/main" count="4758" uniqueCount="4302">
  <si>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</si>
  <si>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</si>
  <si>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</si>
  <si>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</si>
  <si>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</si>
  <si>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</si>
  <si>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</si>
  <si>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</si>
  <si>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</si>
  <si>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</si>
  <si>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</si>
  <si>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</si>
  <si>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</si>
  <si>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</si>
  <si>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</si>
  <si>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</si>
  <si>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</si>
  <si>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</si>
  <si>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</si>
  <si>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</si>
  <si>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</si>
  <si>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</si>
  <si>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</si>
  <si>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</si>
  <si>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</si>
  <si>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</si>
  <si>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</si>
  <si>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</si>
  <si>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</si>
  <si>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</si>
  <si>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</si>
  <si>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</si>
  <si>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</si>
  <si>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</si>
  <si>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</si>
  <si>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</si>
  <si>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</si>
  <si>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</si>
  <si>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</si>
  <si>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</si>
  <si>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</si>
  <si>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</si>
  <si>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</si>
  <si>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</si>
  <si>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</si>
  <si>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</si>
  <si>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</si>
  <si>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</si>
  <si>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</si>
  <si>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</si>
  <si>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</si>
  <si>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</si>
  <si>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</si>
  <si>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</si>
  <si>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</si>
  <si>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</si>
  <si>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</si>
  <si>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</si>
  <si>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</si>
  <si>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</si>
  <si>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</si>
  <si>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</si>
  <si>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</si>
  <si>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</si>
  <si>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</si>
  <si>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</si>
  <si>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</si>
  <si>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</si>
  <si>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</si>
  <si>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</si>
  <si>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</si>
  <si>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</si>
  <si>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</si>
  <si>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</si>
  <si>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</si>
  <si>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</si>
  <si>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</si>
  <si>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</si>
  <si>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</si>
  <si>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</si>
  <si>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</si>
  <si>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</si>
  <si>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</si>
  <si>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</si>
  <si>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</si>
  <si>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</si>
  <si>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</si>
  <si>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</si>
  <si>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</si>
  <si>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</si>
  <si>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</si>
  <si>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</si>
  <si>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</si>
  <si>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</si>
  <si>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</si>
  <si>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</si>
  <si>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</si>
  <si>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</si>
  <si>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</si>
  <si>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</si>
  <si>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</si>
  <si>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</si>
  <si>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</si>
  <si>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</si>
  <si>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</si>
  <si>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</si>
  <si>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</si>
  <si>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</si>
  <si>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</si>
  <si>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</si>
  <si>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</si>
  <si>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</si>
  <si>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</si>
  <si>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</si>
  <si>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</si>
  <si>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</si>
  <si>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</si>
  <si>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</si>
  <si>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</si>
  <si>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</si>
  <si>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</si>
  <si>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</si>
  <si>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</si>
  <si>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</si>
  <si>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</si>
  <si>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</si>
  <si>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</si>
  <si>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</si>
  <si>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</si>
  <si>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</si>
  <si>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</si>
  <si>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</si>
  <si>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</si>
  <si>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</si>
  <si>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</si>
  <si>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</si>
  <si>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</si>
  <si>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</si>
  <si>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</si>
  <si>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</si>
  <si>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</si>
  <si>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</si>
  <si>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</si>
  <si>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</si>
  <si>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</si>
  <si>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</si>
  <si>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</si>
  <si>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</si>
  <si>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</si>
  <si>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</si>
  <si>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</si>
  <si>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</si>
  <si>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</si>
  <si>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</si>
  <si>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</si>
  <si>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</si>
  <si>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</si>
  <si>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</si>
  <si>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</si>
  <si>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</si>
  <si>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</si>
  <si>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</si>
  <si>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</si>
  <si>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</si>
  <si>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</si>
  <si>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</si>
  <si>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</si>
  <si>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</si>
  <si>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</si>
  <si>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</si>
  <si>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</si>
  <si>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</si>
  <si>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</si>
  <si>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</si>
  <si>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</si>
  <si>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</si>
  <si>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</si>
  <si>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</si>
  <si>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</si>
  <si>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</si>
  <si>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</si>
  <si>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</si>
  <si>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</si>
  <si>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</si>
  <si>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</si>
  <si>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</si>
  <si>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</si>
  <si>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</si>
  <si>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</si>
  <si>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</si>
  <si>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</si>
  <si>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</si>
  <si>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</si>
  <si>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</si>
  <si>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</si>
  <si>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</si>
  <si>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</si>
  <si>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</si>
  <si>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</si>
  <si>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</si>
  <si>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</si>
  <si>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</si>
  <si>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</si>
  <si>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</si>
  <si>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</si>
  <si>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</si>
  <si>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</si>
  <si>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</si>
  <si>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</si>
  <si>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</si>
  <si>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</si>
  <si>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</si>
  <si>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</si>
  <si>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</si>
  <si>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</si>
  <si>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</si>
  <si>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</si>
  <si>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</si>
  <si>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</si>
  <si>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</si>
  <si>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</si>
  <si>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</si>
  <si>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</si>
  <si>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</si>
  <si>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</si>
  <si>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</si>
  <si>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</si>
  <si>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</si>
  <si>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</si>
  <si>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</si>
  <si>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</si>
  <si>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</si>
  <si>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</si>
  <si>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</si>
  <si>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</si>
  <si>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</si>
  <si>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</si>
  <si>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</si>
  <si>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</si>
  <si>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</si>
  <si>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</si>
  <si>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</si>
  <si>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</si>
  <si>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</si>
  <si>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</si>
  <si>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</si>
  <si>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</si>
  <si>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</si>
  <si>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</si>
  <si>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</si>
  <si>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</si>
  <si>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</si>
  <si>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</si>
  <si>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</si>
  <si>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</si>
  <si>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</si>
  <si>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</si>
  <si>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</si>
  <si>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</si>
  <si>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</si>
  <si>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</si>
  <si>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</si>
  <si>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</si>
  <si>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</si>
  <si>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</si>
  <si>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</si>
  <si>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</si>
  <si>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</si>
  <si>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</si>
  <si>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</si>
  <si>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</si>
  <si>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</si>
  <si>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</si>
  <si>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</si>
  <si>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</si>
  <si>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</si>
  <si>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</si>
  <si>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</si>
  <si>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</si>
  <si>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</si>
  <si>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</si>
  <si>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</si>
  <si>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</si>
  <si>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</si>
  <si>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</si>
  <si>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</si>
  <si>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</si>
  <si>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</si>
  <si>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</si>
  <si>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</si>
  <si>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</si>
  <si>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</si>
  <si>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</si>
  <si>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</si>
  <si>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</si>
  <si>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</si>
  <si>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</si>
  <si>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</si>
  <si>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</si>
  <si>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</si>
  <si>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</si>
  <si>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</si>
  <si>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</si>
  <si>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</si>
  <si>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</si>
  <si>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</si>
  <si>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</si>
  <si>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</si>
  <si>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</si>
  <si>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</si>
  <si>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</si>
  <si>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</si>
  <si>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</si>
  <si>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</si>
  <si>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</si>
  <si>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</si>
  <si>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</si>
  <si>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</si>
  <si>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</si>
  <si>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</si>
  <si>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</si>
  <si>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</si>
  <si>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</si>
  <si>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</si>
  <si>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</si>
  <si>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</si>
  <si>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</si>
  <si>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</si>
  <si>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</si>
  <si>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</si>
  <si>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</si>
  <si>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</si>
  <si>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</si>
  <si>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</si>
  <si>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</si>
  <si>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</si>
  <si>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</si>
  <si>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</si>
  <si>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</si>
  <si>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</si>
  <si>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</si>
  <si>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</si>
  <si>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</si>
  <si>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</si>
  <si>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</si>
  <si>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</si>
  <si>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</si>
  <si>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</si>
  <si>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</si>
  <si>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</si>
  <si>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</si>
  <si>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</si>
  <si>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</si>
  <si>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</si>
  <si>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</si>
  <si>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</si>
  <si>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</si>
  <si>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</si>
  <si>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</si>
  <si>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</si>
  <si>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</si>
  <si>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</si>
  <si>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</si>
  <si>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</si>
  <si>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</si>
  <si>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</si>
  <si>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</si>
  <si>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</si>
  <si>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</si>
  <si>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</si>
  <si>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</si>
  <si>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</si>
  <si>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</si>
  <si>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</si>
  <si>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</si>
  <si>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</si>
  <si>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</si>
  <si>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</si>
  <si>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</si>
  <si>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</si>
  <si>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</si>
  <si>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</si>
  <si>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</si>
  <si>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</si>
  <si>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</si>
  <si>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</si>
  <si>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</si>
  <si>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</si>
  <si>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</si>
  <si>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</si>
  <si>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</si>
  <si>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</si>
  <si>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</si>
  <si>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</si>
  <si>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</si>
  <si>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</si>
  <si>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</si>
  <si>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</si>
  <si>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</si>
  <si>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</si>
  <si>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</si>
  <si>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</si>
  <si>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</si>
  <si>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</si>
  <si>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</si>
  <si>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</si>
  <si>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</si>
  <si>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</si>
  <si>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</si>
  <si>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</si>
  <si>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</si>
  <si>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</si>
  <si>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</si>
  <si>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</si>
  <si>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</si>
  <si>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</si>
  <si>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</si>
  <si>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</si>
  <si>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</si>
  <si>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</si>
  <si>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</si>
  <si>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</si>
  <si>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</si>
  <si>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</si>
  <si>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</si>
  <si>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</si>
  <si>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</si>
  <si>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</si>
  <si>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</si>
  <si>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</si>
  <si>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</si>
  <si>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</si>
  <si>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</si>
  <si>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</si>
  <si>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</si>
  <si>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</si>
  <si>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</si>
  <si>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</si>
  <si>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</si>
  <si>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</si>
  <si>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</si>
  <si>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</si>
  <si>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</si>
  <si>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</si>
  <si>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</si>
  <si>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</si>
  <si>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</si>
  <si>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</si>
  <si>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</si>
  <si>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</si>
  <si>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</si>
  <si>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</si>
  <si>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</si>
  <si>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</si>
  <si>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</si>
  <si>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</si>
  <si>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</si>
  <si>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</si>
  <si>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</si>
  <si>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</si>
  <si>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</si>
  <si>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</si>
  <si>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</si>
  <si>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</si>
  <si>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</si>
  <si>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</si>
  <si>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</si>
  <si>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</si>
  <si>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</si>
  <si>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</si>
  <si>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</si>
  <si>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</si>
  <si>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</si>
  <si>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</si>
  <si>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</si>
  <si>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</si>
  <si>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</si>
  <si>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</si>
  <si>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</si>
  <si>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</si>
  <si>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</si>
  <si>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</si>
  <si>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</si>
  <si>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</si>
  <si>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</si>
  <si>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</si>
  <si>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</si>
  <si>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</si>
  <si>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</si>
  <si>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</si>
  <si>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</si>
  <si>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</si>
  <si>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</si>
  <si>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</si>
  <si>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</si>
  <si>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</si>
  <si>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</si>
  <si>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</si>
  <si>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</si>
  <si>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</si>
  <si>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</si>
  <si>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</si>
  <si>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</si>
  <si>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</si>
  <si>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</si>
  <si>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</si>
  <si>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</si>
  <si>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</si>
  <si>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</si>
  <si>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</si>
  <si>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</si>
  <si>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</si>
  <si>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</si>
  <si>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</si>
  <si>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</si>
  <si>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</si>
  <si>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</si>
  <si>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</si>
  <si>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</si>
  <si>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</si>
  <si>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</si>
  <si>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</si>
  <si>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</si>
  <si>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</si>
  <si>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</si>
  <si>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</si>
  <si>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</si>
  <si>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</si>
  <si>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</si>
  <si>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</si>
  <si>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</si>
  <si>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</si>
  <si>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</si>
  <si>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</si>
  <si>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</si>
  <si>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</si>
  <si>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</si>
  <si>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</si>
  <si>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</si>
  <si>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</si>
  <si>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</si>
  <si>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</si>
  <si>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</si>
  <si>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</si>
  <si>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</si>
  <si>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</si>
  <si>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</si>
  <si>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</si>
  <si>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</si>
  <si>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</si>
  <si>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</si>
  <si>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</si>
  <si>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</si>
  <si>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</si>
  <si>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</si>
  <si>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</si>
  <si>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</si>
  <si>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</si>
  <si>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</si>
  <si>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</si>
  <si>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</si>
  <si>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</si>
  <si>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</si>
  <si>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</si>
  <si>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</si>
  <si>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</si>
  <si>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</si>
  <si>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</si>
  <si>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</si>
  <si>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</si>
  <si>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</si>
  <si>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</si>
  <si>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</si>
  <si>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</si>
  <si>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</si>
  <si>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</si>
  <si>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</si>
  <si>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</si>
  <si>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</si>
  <si>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</si>
  <si>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</si>
  <si>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</si>
  <si>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</si>
  <si>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</si>
  <si>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</si>
  <si>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</si>
  <si>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</si>
  <si>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</si>
  <si>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</si>
  <si>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</si>
  <si>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</si>
  <si>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</si>
  <si>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</si>
  <si>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</si>
  <si>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</si>
  <si>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</si>
  <si>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</si>
  <si>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</si>
  <si>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</si>
  <si>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</si>
  <si>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</si>
  <si>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</si>
  <si>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</si>
  <si>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</si>
  <si>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</si>
  <si>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</si>
  <si>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</si>
  <si>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</si>
  <si>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</si>
  <si>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</si>
  <si>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</si>
  <si>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</si>
  <si>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</si>
  <si>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</si>
  <si>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</si>
  <si>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</si>
  <si>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</si>
  <si>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</si>
  <si>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</si>
  <si>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</si>
  <si>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</si>
  <si>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</si>
  <si>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</si>
  <si>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</si>
  <si>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</si>
  <si>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</si>
  <si>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</si>
  <si>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</si>
  <si>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</si>
  <si>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</si>
  <si>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</si>
  <si>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</si>
  <si>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</si>
  <si>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</si>
  <si>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</si>
  <si>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</si>
  <si>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</si>
  <si>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</si>
  <si>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</si>
  <si>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</si>
  <si>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</si>
  <si>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</si>
  <si>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</si>
  <si>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</si>
  <si>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</si>
  <si>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</si>
  <si>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</si>
  <si>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</si>
  <si>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</si>
  <si>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</si>
  <si>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</si>
  <si>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</si>
  <si>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</si>
  <si>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</si>
  <si>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</si>
  <si>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</si>
  <si>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</si>
  <si>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</si>
  <si>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</si>
  <si>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</si>
  <si>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</si>
  <si>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</si>
  <si>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</si>
  <si>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</si>
  <si>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</si>
  <si>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</si>
  <si>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</si>
  <si>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</si>
  <si>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</si>
  <si>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</si>
  <si>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</si>
  <si>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</si>
  <si>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</si>
  <si>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</si>
  <si>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</si>
  <si>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</si>
  <si>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</si>
  <si>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</si>
  <si>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</si>
  <si>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</si>
  <si>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</si>
  <si>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</si>
  <si>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</si>
  <si>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</si>
  <si>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</si>
  <si>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</si>
  <si>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</si>
  <si>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</si>
  <si>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</si>
  <si>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</si>
  <si>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</si>
  <si>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</si>
  <si>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</si>
  <si>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</si>
  <si>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</si>
  <si>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</si>
  <si>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</si>
  <si>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</si>
  <si>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</si>
  <si>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</si>
  <si>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</si>
  <si>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</si>
  <si>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</si>
  <si>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</si>
  <si>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</si>
  <si>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</si>
  <si>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</si>
  <si>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</si>
  <si>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</si>
  <si>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</si>
  <si>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</si>
  <si>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</si>
  <si>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</si>
  <si>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</si>
  <si>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</si>
  <si>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</si>
  <si>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</si>
  <si>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</si>
  <si>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</si>
  <si>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</si>
  <si>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</si>
  <si>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</si>
  <si>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</si>
  <si>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</si>
  <si>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</si>
  <si>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</si>
  <si>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</si>
  <si>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</si>
  <si>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</si>
  <si>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</si>
  <si>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</si>
  <si>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</si>
  <si>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</si>
  <si>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</si>
  <si>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</si>
  <si>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</si>
  <si>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</si>
  <si>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</si>
  <si>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</si>
  <si>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</si>
  <si>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</si>
  <si>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</si>
  <si>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</si>
  <si>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</si>
  <si>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</si>
  <si>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</si>
  <si>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</si>
  <si>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</si>
  <si>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</si>
  <si>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</si>
  <si>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</si>
  <si>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</si>
  <si>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</si>
  <si>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</si>
  <si>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</si>
  <si>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</si>
  <si>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</si>
  <si>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</si>
  <si>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</si>
  <si>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</si>
  <si>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</si>
  <si>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</si>
  <si>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</si>
  <si>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</si>
  <si>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</si>
  <si>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</si>
  <si>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</si>
  <si>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</si>
  <si>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</si>
  <si>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</si>
  <si>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</si>
  <si>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</si>
  <si>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</si>
  <si>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</si>
  <si>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</si>
  <si>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</si>
  <si>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</si>
  <si>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</si>
  <si>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</si>
  <si>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</si>
  <si>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</si>
  <si>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</si>
  <si>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</si>
  <si>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</si>
  <si>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</si>
  <si>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</si>
  <si>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</si>
  <si>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</si>
  <si>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</si>
  <si>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</si>
  <si>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</si>
  <si>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</si>
  <si>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</si>
  <si>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</si>
  <si>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</si>
  <si>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</si>
  <si>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</si>
  <si>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</si>
  <si>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</si>
  <si>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</si>
  <si>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</si>
  <si>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</si>
  <si>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</si>
  <si>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</si>
  <si>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</si>
  <si>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</si>
  <si>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</si>
  <si>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</si>
  <si>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</si>
  <si>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</si>
  <si>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</si>
  <si>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</si>
  <si>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</si>
  <si>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</si>
  <si>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</si>
  <si>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</si>
  <si>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</si>
  <si>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</si>
  <si>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</si>
  <si>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</si>
  <si>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</si>
  <si>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</si>
  <si>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</si>
  <si>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</si>
  <si>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</si>
  <si>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</si>
  <si>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</si>
  <si>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</si>
  <si>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</si>
  <si>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</si>
  <si>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</si>
  <si>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</si>
  <si>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</si>
  <si>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</si>
  <si>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</si>
  <si>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</si>
  <si>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</si>
  <si>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</si>
  <si>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</si>
  <si>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</si>
  <si>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</si>
  <si>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</si>
  <si>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</si>
  <si>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</si>
  <si>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</si>
  <si>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</si>
  <si>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</si>
  <si>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</si>
  <si>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</si>
  <si>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</si>
  <si>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</si>
  <si>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</si>
  <si>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</si>
  <si>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</si>
  <si>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</si>
  <si>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</si>
  <si>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</si>
  <si>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</si>
  <si>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</si>
  <si>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</si>
  <si>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</si>
  <si>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</si>
  <si>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</si>
  <si>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</si>
  <si>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</si>
  <si>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</si>
  <si>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</si>
  <si>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</si>
  <si>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</si>
  <si>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</si>
  <si>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</si>
  <si>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</si>
  <si>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</si>
  <si>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</si>
  <si>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</si>
  <si>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</si>
  <si>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</si>
  <si>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</si>
  <si>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</si>
  <si>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</si>
  <si>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</si>
  <si>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</si>
  <si>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</si>
  <si>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</si>
  <si>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</si>
  <si>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</si>
  <si>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</si>
  <si>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</si>
  <si>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</si>
  <si>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</si>
  <si>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</si>
  <si>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</si>
  <si>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</si>
  <si>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</si>
  <si>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</si>
  <si>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</si>
  <si>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</si>
  <si>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</si>
  <si>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</si>
  <si>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</si>
  <si>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</si>
  <si>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</si>
  <si>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</si>
  <si>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</si>
  <si>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</si>
  <si>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</si>
  <si>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</si>
  <si>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</si>
  <si>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</si>
  <si>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</si>
  <si>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</si>
  <si>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</si>
  <si>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</si>
  <si>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</si>
  <si>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</si>
  <si>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</si>
  <si>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</si>
  <si>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</si>
  <si>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</si>
  <si>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</si>
  <si>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</si>
  <si>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</si>
  <si>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</si>
  <si>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</si>
  <si>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</si>
  <si>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</si>
  <si>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</si>
  <si>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</si>
  <si>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</si>
  <si>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</si>
  <si>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</si>
  <si>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</si>
  <si>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</si>
  <si>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</si>
  <si>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</si>
  <si>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</si>
  <si>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</si>
  <si>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</si>
  <si>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</si>
  <si>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</si>
  <si>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</si>
  <si>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</si>
  <si>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</si>
  <si>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</si>
  <si>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</si>
  <si>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</si>
  <si>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</si>
  <si>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</si>
  <si>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</si>
  <si>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</si>
  <si>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</si>
  <si>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</si>
  <si>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</si>
  <si>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</si>
  <si>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</si>
  <si>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</si>
  <si>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</si>
  <si>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</si>
  <si>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</si>
  <si>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</si>
  <si>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</si>
  <si>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</si>
  <si>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</si>
  <si>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</si>
  <si>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</si>
  <si>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</si>
  <si>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</si>
  <si>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</si>
  <si>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</si>
  <si>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</si>
  <si>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</si>
  <si>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</si>
  <si>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</si>
  <si>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</si>
  <si>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</si>
  <si>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</si>
  <si>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</si>
  <si>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</si>
  <si>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</si>
  <si>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</si>
  <si>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</si>
  <si>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</si>
  <si>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</si>
  <si>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</si>
  <si>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</si>
  <si>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</si>
  <si>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</si>
  <si>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</si>
  <si>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</si>
  <si>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</si>
  <si>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</si>
  <si>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</si>
  <si>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</si>
  <si>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</si>
  <si>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</si>
  <si>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</si>
  <si>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</si>
  <si>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</si>
  <si>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</si>
  <si>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</si>
  <si>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</si>
  <si>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</si>
  <si>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</si>
  <si>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</si>
  <si>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</si>
  <si>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</si>
  <si>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</si>
  <si>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</si>
  <si>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</si>
  <si>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</si>
  <si>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</si>
  <si>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</si>
  <si>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</si>
  <si>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</si>
  <si>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</si>
  <si>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</si>
  <si>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</si>
  <si>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</si>
  <si>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</si>
  <si>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</si>
  <si>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</si>
  <si>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</si>
  <si>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</si>
  <si>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</si>
  <si>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</si>
  <si>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</si>
  <si>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</si>
  <si>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</si>
  <si>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</si>
  <si>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</si>
  <si>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</si>
  <si>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</si>
  <si>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</si>
  <si>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</si>
  <si>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</si>
  <si>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</si>
  <si>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</si>
  <si>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</si>
  <si>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</si>
  <si>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</si>
  <si>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</si>
  <si>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</si>
  <si>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</si>
  <si>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</si>
  <si>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</si>
  <si>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</si>
  <si>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</si>
  <si>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</si>
  <si>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</si>
  <si>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</si>
  <si>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</si>
  <si>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</si>
  <si>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</si>
  <si>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</si>
  <si>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</si>
  <si>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</si>
  <si>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</si>
  <si>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</si>
  <si>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</si>
  <si>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</si>
  <si>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</si>
  <si>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</si>
  <si>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</si>
  <si>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</si>
  <si>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</si>
  <si>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</si>
  <si>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</si>
  <si>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</si>
  <si>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</si>
  <si>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</si>
  <si>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</si>
  <si>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</si>
  <si>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</si>
  <si>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</si>
  <si>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</si>
  <si>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</si>
  <si>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</si>
  <si>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</si>
  <si>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</si>
  <si>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</si>
  <si>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</si>
  <si>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</si>
  <si>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</si>
  <si>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</si>
  <si>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</si>
  <si>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</si>
  <si>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</si>
  <si>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</si>
  <si>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</si>
  <si>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</si>
  <si>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</si>
  <si>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</si>
  <si>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</si>
  <si>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</si>
  <si>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</si>
  <si>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</si>
  <si>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</si>
  <si>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</si>
  <si>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</si>
  <si>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</si>
  <si>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</si>
  <si>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</si>
  <si>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</si>
  <si>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</si>
  <si>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</si>
  <si>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</si>
  <si>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</si>
  <si>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</si>
  <si>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</si>
  <si>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</si>
  <si>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</si>
  <si>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</si>
  <si>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</si>
  <si>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</si>
  <si>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</si>
  <si>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</si>
  <si>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</si>
  <si>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</si>
  <si>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</si>
  <si>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</si>
  <si>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</si>
  <si>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</si>
  <si>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</si>
  <si>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</si>
  <si>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</si>
  <si>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</si>
  <si>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</si>
  <si>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</si>
  <si>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</si>
  <si>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</si>
  <si>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</si>
  <si>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</si>
  <si>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</si>
  <si>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</si>
  <si>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</si>
  <si>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</si>
  <si>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</si>
  <si>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</si>
  <si>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</si>
  <si>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</si>
  <si>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</si>
  <si>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</si>
  <si>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</si>
  <si>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</si>
  <si>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</si>
  <si>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</si>
  <si>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</si>
  <si>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</si>
  <si>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</si>
  <si>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</si>
  <si>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</si>
  <si>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</si>
  <si>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</si>
  <si>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</si>
  <si>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</si>
  <si>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</si>
  <si>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</si>
  <si>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</si>
  <si>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</si>
  <si>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</si>
  <si>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</si>
  <si>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</si>
  <si>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</si>
  <si>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</si>
  <si>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</si>
  <si>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</si>
  <si>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</si>
  <si>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</si>
  <si>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</si>
  <si>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</si>
  <si>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</si>
  <si>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</si>
  <si>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</si>
  <si>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</si>
  <si>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</si>
  <si>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</si>
  <si>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</si>
  <si>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</si>
  <si>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</si>
  <si>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</si>
  <si>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</si>
  <si>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</si>
  <si>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</si>
  <si>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</si>
  <si>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</si>
  <si>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</si>
  <si>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</si>
  <si>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</si>
  <si>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</si>
  <si>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</si>
  <si>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</si>
  <si>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</si>
  <si>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</si>
  <si>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</si>
  <si>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</si>
  <si>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</si>
  <si>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</si>
  <si>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</si>
  <si>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</si>
  <si>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</si>
  <si>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</si>
  <si>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</si>
  <si>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</si>
  <si>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</si>
  <si>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</si>
  <si>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</si>
  <si>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</si>
  <si>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</si>
  <si>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</si>
  <si>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</si>
  <si>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</si>
  <si>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</si>
  <si>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</si>
  <si>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</si>
  <si>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</si>
  <si>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</si>
  <si>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</si>
  <si>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</si>
  <si>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</si>
  <si>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</si>
  <si>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</si>
  <si>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</si>
  <si>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</si>
  <si>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</si>
  <si>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</si>
  <si>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</si>
  <si>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</si>
  <si>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</si>
  <si>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</si>
  <si>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</si>
  <si>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</si>
  <si>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</si>
  <si>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</si>
  <si>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</si>
  <si>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</si>
  <si>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</si>
  <si>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</si>
  <si>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</si>
  <si>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</si>
  <si>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</si>
  <si>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</si>
  <si>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</si>
  <si>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</si>
  <si>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</si>
  <si>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</si>
  <si>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</si>
  <si>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</si>
  <si>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</si>
  <si>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</si>
  <si>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</si>
  <si>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</si>
  <si>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</si>
  <si>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</si>
  <si>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</si>
  <si>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</si>
  <si>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</si>
  <si>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</si>
  <si>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</si>
  <si>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</si>
  <si>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</si>
  <si>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</si>
  <si>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</si>
  <si>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</si>
  <si>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</si>
  <si>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</si>
  <si>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</si>
  <si>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</si>
  <si>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</si>
  <si>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</si>
  <si>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</si>
  <si>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</si>
  <si>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</si>
  <si>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</si>
  <si>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</si>
  <si>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</si>
  <si>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</si>
  <si>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</si>
  <si>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</si>
  <si>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</si>
  <si>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</si>
  <si>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</si>
  <si>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</si>
  <si>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</si>
  <si>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</si>
  <si>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</si>
  <si>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</si>
  <si>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</si>
  <si>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</si>
  <si>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</si>
  <si>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</si>
  <si>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</si>
  <si>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</si>
  <si>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</si>
  <si>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</si>
  <si>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</si>
  <si>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</si>
  <si>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</si>
  <si>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</si>
  <si>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</si>
  <si>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</si>
  <si>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</si>
  <si>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</si>
  <si>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</si>
  <si>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</si>
  <si>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</si>
  <si>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</si>
  <si>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</si>
  <si>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</si>
  <si>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</si>
  <si>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</si>
  <si>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</si>
  <si>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</si>
  <si>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</si>
  <si>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</si>
  <si>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</si>
  <si>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</si>
  <si>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</si>
  <si>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</si>
  <si>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</si>
  <si>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</si>
  <si>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</si>
  <si>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</si>
  <si>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</si>
  <si>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</si>
  <si>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</si>
  <si>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</si>
  <si>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</si>
  <si>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</si>
  <si>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</si>
  <si>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</si>
  <si>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</si>
  <si>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</si>
  <si>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</si>
  <si>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</si>
  <si>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</si>
  <si>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</si>
  <si>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</si>
  <si>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</si>
  <si>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</si>
  <si>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</si>
  <si>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</si>
  <si>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</si>
  <si>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</si>
  <si>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</si>
  <si>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</si>
  <si>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</si>
  <si>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</si>
  <si>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</si>
  <si>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</si>
  <si>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</si>
  <si>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</si>
  <si>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</si>
  <si>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</si>
  <si>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</si>
  <si>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</si>
  <si>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</si>
  <si>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</si>
  <si>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</si>
  <si>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</si>
  <si>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</si>
  <si>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</si>
  <si>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</si>
  <si>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</si>
  <si>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</si>
  <si>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</si>
  <si>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</si>
  <si>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</si>
  <si>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</si>
  <si>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</si>
  <si>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</si>
  <si>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</si>
  <si>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</si>
  <si>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</si>
  <si>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</si>
  <si>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</si>
  <si>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</si>
  <si>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</si>
  <si>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</si>
  <si>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</si>
  <si>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</si>
  <si>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</si>
  <si>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</si>
  <si>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</si>
  <si>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</si>
  <si>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</si>
  <si>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</si>
  <si>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</si>
  <si>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</si>
  <si>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</si>
  <si>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</si>
  <si>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</si>
  <si>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</si>
  <si>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</si>
  <si>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</si>
  <si>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</si>
  <si>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</si>
  <si>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</si>
  <si>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</si>
  <si>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</si>
  <si>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</si>
  <si>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</si>
  <si>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</si>
  <si>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</si>
  <si>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</si>
  <si>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</si>
  <si>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</si>
  <si>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</si>
  <si>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</si>
  <si>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</si>
  <si>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</si>
  <si>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</si>
  <si>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</si>
  <si>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</si>
  <si>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</si>
  <si>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</si>
  <si>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</si>
  <si>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</si>
  <si>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</si>
  <si>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</si>
  <si>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</si>
  <si>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</si>
  <si>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</si>
  <si>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</si>
  <si>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</si>
  <si>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</si>
  <si>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</si>
  <si>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</si>
  <si>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</si>
  <si>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</si>
  <si>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</si>
  <si>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</si>
  <si>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</si>
  <si>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</si>
  <si>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</si>
  <si>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</si>
  <si>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</si>
  <si>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</si>
  <si>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</si>
  <si>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</si>
  <si>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</si>
  <si>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</si>
  <si>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</si>
  <si>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</si>
  <si>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</si>
  <si>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</si>
  <si>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</si>
  <si>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</si>
  <si>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</si>
  <si>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</si>
  <si>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</si>
  <si>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</si>
  <si>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</si>
  <si>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</si>
  <si>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</si>
  <si>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</si>
  <si>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</si>
  <si>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</si>
  <si>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</si>
  <si>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</si>
  <si>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</si>
  <si>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</si>
  <si>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</si>
  <si>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</si>
  <si>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</si>
  <si>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</si>
  <si>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</si>
  <si>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</si>
  <si>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</si>
  <si>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</si>
  <si>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</si>
  <si>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</si>
  <si>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</si>
  <si>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</si>
  <si>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</si>
  <si>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</si>
  <si>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</si>
  <si>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</si>
  <si>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</si>
  <si>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</si>
  <si>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</si>
  <si>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</si>
  <si>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</si>
  <si>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</si>
  <si>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</si>
  <si>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</si>
  <si>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</si>
  <si>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</si>
  <si>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</si>
  <si>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</si>
  <si>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</si>
  <si>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</si>
  <si>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</si>
  <si>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</si>
  <si>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</si>
  <si>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</si>
  <si>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</si>
  <si>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</si>
  <si>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</si>
  <si>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</si>
  <si>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</si>
  <si>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</si>
  <si>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</si>
  <si>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</si>
  <si>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</si>
  <si>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</si>
  <si>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</si>
  <si>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</si>
  <si>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</si>
  <si>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</si>
  <si>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</si>
  <si>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</si>
  <si>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</si>
  <si>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</si>
  <si>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</si>
  <si>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</si>
  <si>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</si>
  <si>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</si>
  <si>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</si>
  <si>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</si>
  <si>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</si>
  <si>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</si>
  <si>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</si>
  <si>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</si>
  <si>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</si>
  <si>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</si>
  <si>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</si>
  <si>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</si>
  <si>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</si>
  <si>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</si>
  <si>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</si>
  <si>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</si>
  <si>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</si>
  <si>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</si>
  <si>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</si>
  <si>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</si>
  <si>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</si>
  <si>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</si>
  <si>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</si>
  <si>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</si>
  <si>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</si>
  <si>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</si>
  <si>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</si>
  <si>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</si>
  <si>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</si>
  <si>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</si>
  <si>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</si>
  <si>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</si>
  <si>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</si>
  <si>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</si>
  <si>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</si>
  <si>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</si>
  <si>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</si>
  <si>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</si>
  <si>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</si>
  <si>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</si>
  <si>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</si>
  <si>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</si>
  <si>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</si>
  <si>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</si>
  <si>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</si>
  <si>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</si>
  <si>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</si>
  <si>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</si>
  <si>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</si>
  <si>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</si>
  <si>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</si>
  <si>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</si>
  <si>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</si>
  <si>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</si>
  <si>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</si>
  <si>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</si>
  <si>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</si>
  <si>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</si>
  <si>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</si>
  <si>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</si>
  <si>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</si>
  <si>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</si>
  <si>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</si>
  <si>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</si>
  <si>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</si>
  <si>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</si>
  <si>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</si>
  <si>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</si>
  <si>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</si>
  <si>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</si>
  <si>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</si>
  <si>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</si>
  <si>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</si>
  <si>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</si>
  <si>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</si>
  <si>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</si>
  <si>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</si>
  <si>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</si>
  <si>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</si>
  <si>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</si>
  <si>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</si>
  <si>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</si>
  <si>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</si>
  <si>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</si>
  <si>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</si>
  <si>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</si>
  <si>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</si>
  <si>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</si>
  <si>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</si>
  <si>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</si>
  <si>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</si>
  <si>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</si>
  <si>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</si>
  <si>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</si>
  <si>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</si>
  <si>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</si>
  <si>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</si>
  <si>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</si>
  <si>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</si>
  <si>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</si>
  <si>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</si>
  <si>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</si>
  <si>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</si>
  <si>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</si>
  <si>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</si>
  <si>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</si>
  <si>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</si>
  <si>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</si>
  <si>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</si>
  <si>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</si>
  <si>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</si>
  <si>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</si>
  <si>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</si>
  <si>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</si>
  <si>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</si>
  <si>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</si>
  <si>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</si>
  <si>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</si>
  <si>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</si>
  <si>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</si>
  <si>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</si>
  <si>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</si>
  <si>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</si>
  <si>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</si>
  <si>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</si>
  <si>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</si>
  <si>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</si>
  <si>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</si>
  <si>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</si>
  <si>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</si>
  <si>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</si>
  <si>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</si>
  <si>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</si>
  <si>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</si>
  <si>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</si>
  <si>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</si>
  <si>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</si>
  <si>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</si>
  <si>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</si>
  <si>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</si>
  <si>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</si>
  <si>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</si>
  <si>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</si>
  <si>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</si>
  <si>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</si>
  <si>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</si>
  <si>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</si>
  <si>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</si>
  <si>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</si>
  <si>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</si>
  <si>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</si>
  <si>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</si>
  <si>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</si>
  <si>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</si>
  <si>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</si>
  <si>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</si>
  <si>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</si>
  <si>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</si>
  <si>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</si>
  <si>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</si>
  <si>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</si>
  <si>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</si>
  <si>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</si>
  <si>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</si>
  <si>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</si>
  <si>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</si>
  <si>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</si>
  <si>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</si>
  <si>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</si>
  <si>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</si>
  <si>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</si>
  <si>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</si>
  <si>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</si>
  <si>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</si>
  <si>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</si>
  <si>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</si>
  <si>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</si>
  <si>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</si>
  <si>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</si>
  <si>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</si>
  <si>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</si>
  <si>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</si>
  <si>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</si>
  <si>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</si>
  <si>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</si>
  <si>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</si>
  <si>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</si>
  <si>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</si>
  <si>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</si>
  <si>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</si>
  <si>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</si>
  <si>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</si>
  <si>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</si>
  <si>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</si>
  <si>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</si>
  <si>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</si>
  <si>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</si>
  <si>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</si>
  <si>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</si>
  <si>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</si>
  <si>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</si>
  <si>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</si>
  <si>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</si>
  <si>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</si>
  <si>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</si>
  <si>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</si>
  <si>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</si>
  <si>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</si>
  <si>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</si>
  <si>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</si>
  <si>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</si>
  <si>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</si>
  <si>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</si>
  <si>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</si>
  <si>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</si>
  <si>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</si>
  <si>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</si>
  <si>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</si>
  <si>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</si>
  <si>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</si>
  <si>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</si>
  <si>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</si>
  <si>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</si>
  <si>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</si>
  <si>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</si>
  <si>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</si>
  <si>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</si>
  <si>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</si>
  <si>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</si>
  <si>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</si>
  <si>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</si>
  <si>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</si>
  <si>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</si>
  <si>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</si>
  <si>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</si>
  <si>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</si>
  <si>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</si>
  <si>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</si>
  <si>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</si>
  <si>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</si>
  <si>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</si>
  <si>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</si>
  <si>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</si>
  <si>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</si>
  <si>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</si>
  <si>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</si>
  <si>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</si>
  <si>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</si>
  <si>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</si>
  <si>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</si>
  <si>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</si>
  <si>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</si>
  <si>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</si>
  <si>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</si>
  <si>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</si>
  <si>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</si>
  <si>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</si>
  <si>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</si>
  <si>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</si>
  <si>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</si>
  <si>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</si>
  <si>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</si>
  <si>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</si>
  <si>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</si>
  <si>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</si>
  <si>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</si>
  <si>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</si>
  <si>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</si>
  <si>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</si>
  <si>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</si>
  <si>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</si>
  <si>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</si>
  <si>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</si>
  <si>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</si>
  <si>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</si>
  <si>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</si>
  <si>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</si>
  <si>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</si>
  <si>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</si>
  <si>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</si>
  <si>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</si>
  <si>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</si>
  <si>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</si>
  <si>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</si>
  <si>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</si>
  <si>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</si>
  <si>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</si>
  <si>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</si>
  <si>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</si>
  <si>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</si>
  <si>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</si>
  <si>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</si>
  <si>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</si>
  <si>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</si>
  <si>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</si>
  <si>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</si>
  <si>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</si>
  <si>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</si>
  <si>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</si>
  <si>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</si>
  <si>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</si>
  <si>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</si>
  <si>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</si>
  <si>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</si>
  <si>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</si>
  <si>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</si>
  <si>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</si>
  <si>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</si>
  <si>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</si>
  <si>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</si>
  <si>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</si>
  <si>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</si>
  <si>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</si>
  <si>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</si>
  <si>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</si>
  <si>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</si>
  <si>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</si>
  <si>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</si>
  <si>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</si>
  <si>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</si>
  <si>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</si>
  <si>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</si>
  <si>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</si>
  <si>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</si>
  <si>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</si>
  <si>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</si>
  <si>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</si>
  <si>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</si>
  <si>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</si>
  <si>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</si>
  <si>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</si>
  <si>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</si>
  <si>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</si>
  <si>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</si>
  <si>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</si>
  <si>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</si>
  <si>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</si>
  <si>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</si>
  <si>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</si>
  <si>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</si>
  <si>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</si>
  <si>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</si>
  <si>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</si>
  <si>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</si>
  <si>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</si>
  <si>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</si>
  <si>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</si>
  <si>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</si>
  <si>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</si>
  <si>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</si>
  <si>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</si>
  <si>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</si>
  <si>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</si>
  <si>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</si>
  <si>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</si>
  <si>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</si>
  <si>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</si>
  <si>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</si>
  <si>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</si>
  <si>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</si>
  <si>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</si>
  <si>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</si>
  <si>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</si>
  <si>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</si>
  <si>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</si>
  <si>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</si>
  <si>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</si>
  <si>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</si>
  <si>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</si>
  <si>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</si>
  <si>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</si>
  <si>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</si>
  <si>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</si>
  <si>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</si>
  <si>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</si>
  <si>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</si>
  <si>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</si>
  <si>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</si>
  <si>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</si>
  <si>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</si>
  <si>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</si>
  <si>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</si>
  <si>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</si>
  <si>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</si>
  <si>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</si>
  <si>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</si>
  <si>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</si>
  <si>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</si>
  <si>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</si>
  <si>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</si>
  <si>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</si>
  <si>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</si>
  <si>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</si>
  <si>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</si>
  <si>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</si>
  <si>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</si>
  <si>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</si>
  <si>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</si>
  <si>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</si>
  <si>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</si>
  <si>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</si>
  <si>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</si>
  <si>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</si>
  <si>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</si>
  <si>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</si>
  <si>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</si>
  <si>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</si>
  <si>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</si>
  <si>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</si>
  <si>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</si>
  <si>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</si>
  <si>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</si>
  <si>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</si>
  <si>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</si>
  <si>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</si>
  <si>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</si>
  <si>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</si>
  <si>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</si>
  <si>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</si>
  <si>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</si>
  <si>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</si>
  <si>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</si>
  <si>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</si>
  <si>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</si>
  <si>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</si>
  <si>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</si>
  <si>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</si>
  <si>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</si>
  <si>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</si>
  <si>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</si>
  <si>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</si>
  <si>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</si>
  <si>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</si>
  <si>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</si>
  <si>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</si>
  <si>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</si>
  <si>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</si>
  <si>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</si>
  <si>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</si>
  <si>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</si>
  <si>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</si>
  <si>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</si>
  <si>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</si>
  <si>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</si>
  <si>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</si>
  <si>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</si>
  <si>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</si>
  <si>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</si>
  <si>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</si>
  <si>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</si>
  <si>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</si>
  <si>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</si>
  <si>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</si>
  <si>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</si>
  <si>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</si>
  <si>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</si>
  <si>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</si>
  <si>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</si>
  <si>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</si>
  <si>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</si>
  <si>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</si>
  <si>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</si>
  <si>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</si>
  <si>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</si>
  <si>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</si>
  <si>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</si>
  <si>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</si>
  <si>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</si>
  <si>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</si>
  <si>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</si>
  <si>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</si>
  <si>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</si>
  <si>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</si>
  <si>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</si>
  <si>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</si>
  <si>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</si>
  <si>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</si>
  <si>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</si>
  <si>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</si>
  <si>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</si>
  <si>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</si>
  <si>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</si>
  <si>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</si>
  <si>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</si>
  <si>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</si>
  <si>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</si>
  <si>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</si>
  <si>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</si>
  <si>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</si>
  <si>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</si>
  <si>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</si>
  <si>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</si>
  <si>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</si>
  <si>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</si>
  <si>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</si>
  <si>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</si>
  <si>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</si>
  <si>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</si>
  <si>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</si>
  <si>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</si>
  <si>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</si>
  <si>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</si>
  <si>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</si>
  <si>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</si>
  <si>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</si>
  <si>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</si>
  <si>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</si>
  <si>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</si>
  <si>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</si>
  <si>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</si>
  <si>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</si>
  <si>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</si>
  <si>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</si>
  <si>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</si>
  <si>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</si>
  <si>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</si>
  <si>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</si>
  <si>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</si>
  <si>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</si>
  <si>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</si>
  <si>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</si>
  <si>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</si>
  <si>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</si>
  <si>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</si>
  <si>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</si>
  <si>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</si>
  <si>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</si>
  <si>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</si>
  <si>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</si>
  <si>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</si>
  <si>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</si>
  <si>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</si>
  <si>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</si>
  <si>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</si>
  <si>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</si>
  <si>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</si>
  <si>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</si>
  <si>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</si>
  <si>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</si>
  <si>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</si>
  <si>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</si>
  <si>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</si>
  <si>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</si>
  <si>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</si>
  <si>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</si>
  <si>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</si>
  <si>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</si>
  <si>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</si>
  <si>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</si>
  <si>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</si>
  <si>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</si>
  <si>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</si>
  <si>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</si>
  <si>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</si>
  <si>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</si>
  <si>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</si>
  <si>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</si>
  <si>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</si>
  <si>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</si>
  <si>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</si>
  <si>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</si>
  <si>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</si>
  <si>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</si>
  <si>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</si>
  <si>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</si>
  <si>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</si>
  <si>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</si>
  <si>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</si>
  <si>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</si>
  <si>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</si>
  <si>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</si>
  <si>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</si>
  <si>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</si>
  <si>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</si>
  <si>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</si>
  <si>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</si>
  <si>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</si>
  <si>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</si>
  <si>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</si>
  <si>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</si>
  <si>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</si>
  <si>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</si>
  <si>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</si>
  <si>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</si>
  <si>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</si>
  <si>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</si>
  <si>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</si>
  <si>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</si>
  <si>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</si>
  <si>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</si>
  <si>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</si>
  <si>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</si>
  <si>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</si>
  <si>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</si>
  <si>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</si>
  <si>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</si>
  <si>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</si>
  <si>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</si>
  <si>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</si>
  <si>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</si>
  <si>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</si>
  <si>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</si>
  <si>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</si>
  <si>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</si>
  <si>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</si>
  <si>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</si>
  <si>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</si>
  <si>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</si>
  <si>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</si>
  <si>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</si>
  <si>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</si>
  <si>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</si>
  <si>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</si>
  <si>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</si>
  <si>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</si>
  <si>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</si>
  <si>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</si>
  <si>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</si>
  <si>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</si>
  <si>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</si>
  <si>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</si>
  <si>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</si>
  <si>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</si>
  <si>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</si>
  <si>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</si>
  <si>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</si>
  <si>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</si>
  <si>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</si>
  <si>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</si>
  <si>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</si>
  <si>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</si>
  <si>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</si>
  <si>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</si>
  <si>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</si>
  <si>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</si>
  <si>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</si>
  <si>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</si>
  <si>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</si>
  <si>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</si>
  <si>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</si>
  <si>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</si>
  <si>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</si>
  <si>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</si>
  <si>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</si>
  <si>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</si>
  <si>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</si>
  <si>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</si>
  <si>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</si>
  <si>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</si>
  <si>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</si>
  <si>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</si>
  <si>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</si>
  <si>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</si>
  <si>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</si>
  <si>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</si>
  <si>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</si>
  <si>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</si>
  <si>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</si>
  <si>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</si>
  <si>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</si>
  <si>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</si>
  <si>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</si>
  <si>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</si>
  <si>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</si>
  <si>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</si>
  <si>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</si>
  <si>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</si>
  <si>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</si>
  <si>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</si>
  <si>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</si>
  <si>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</si>
  <si>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</si>
  <si>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</si>
  <si>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</si>
  <si>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</si>
  <si>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</si>
  <si>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</si>
  <si>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</si>
  <si>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</si>
  <si>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</si>
  <si>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</si>
  <si>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</si>
  <si>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</si>
  <si>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</si>
  <si>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</si>
  <si>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</si>
  <si>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</si>
  <si>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</si>
  <si>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</si>
  <si>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</si>
  <si>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</si>
  <si>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</si>
  <si>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</si>
  <si>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</si>
  <si>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</si>
  <si>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</si>
  <si>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</si>
  <si>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</si>
  <si>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</si>
  <si>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</si>
  <si>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</si>
  <si>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</si>
  <si>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</si>
  <si>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</si>
  <si>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</si>
  <si>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</si>
  <si>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</si>
  <si>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</si>
  <si>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</si>
  <si>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</si>
  <si>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</si>
  <si>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</si>
  <si>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</si>
  <si>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</si>
  <si>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</si>
  <si>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</si>
  <si>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</si>
  <si>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</si>
  <si>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</si>
  <si>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</si>
  <si>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</si>
  <si>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</si>
  <si>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</si>
  <si>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</si>
  <si>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</si>
  <si>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</si>
  <si>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</si>
  <si>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</si>
  <si>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</si>
  <si>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</si>
  <si>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</si>
  <si>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</si>
  <si>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</si>
  <si>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</si>
  <si>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</si>
  <si>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</si>
  <si>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</si>
  <si>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</si>
  <si>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</si>
  <si>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</si>
  <si>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</si>
  <si>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</si>
  <si>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</si>
  <si>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</si>
  <si>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</si>
  <si>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</si>
  <si>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</si>
  <si>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</si>
  <si>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</si>
  <si>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</si>
  <si>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</si>
  <si>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</si>
  <si>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</si>
  <si>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</si>
  <si>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</si>
  <si>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</si>
  <si>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</si>
  <si>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</si>
  <si>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</si>
  <si>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</si>
  <si>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</si>
  <si>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</si>
  <si>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</si>
  <si>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</si>
  <si>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</si>
  <si>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</si>
  <si>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</si>
  <si>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</si>
  <si>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</si>
  <si>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</si>
  <si>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</si>
  <si>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</si>
  <si>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</si>
  <si>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</si>
  <si>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</si>
  <si>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</si>
  <si>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</si>
  <si>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</si>
  <si>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</si>
  <si>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</si>
  <si>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</si>
  <si>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</si>
  <si>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</si>
  <si>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</si>
  <si>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</si>
  <si>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</si>
  <si>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</si>
  <si>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</si>
  <si>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</si>
  <si>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</si>
  <si>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</si>
  <si>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</si>
  <si>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</si>
  <si>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</si>
  <si>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</si>
  <si>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</si>
  <si>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</si>
  <si>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</si>
  <si>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</si>
  <si>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</si>
  <si>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</si>
  <si>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</si>
  <si>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</si>
  <si>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</si>
  <si>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</si>
  <si>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</si>
  <si>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</si>
  <si>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</si>
  <si>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</si>
  <si>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</si>
  <si>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</si>
  <si>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</si>
  <si>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</si>
  <si>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</si>
  <si>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</si>
  <si>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</si>
  <si>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</si>
  <si>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</si>
  <si>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</si>
  <si>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</si>
  <si>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</si>
  <si>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</si>
  <si>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</si>
  <si>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</si>
  <si>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</si>
  <si>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</si>
  <si>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</si>
  <si>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</si>
  <si>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</si>
  <si>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</si>
  <si>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</si>
  <si>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</si>
  <si>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</si>
  <si>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</si>
  <si>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</si>
  <si>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</si>
  <si>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</si>
  <si>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</si>
  <si>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</si>
  <si>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</si>
  <si>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</si>
  <si>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</si>
  <si>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</si>
  <si>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</si>
  <si>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</si>
  <si>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</si>
  <si>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</si>
  <si>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</si>
  <si>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</si>
  <si>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</si>
  <si>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</si>
  <si>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</si>
  <si>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</si>
  <si>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</si>
  <si>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</si>
  <si>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</si>
  <si>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</si>
  <si>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</si>
  <si>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</si>
  <si>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</si>
  <si>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</si>
  <si>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</si>
  <si>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</si>
  <si>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</si>
  <si>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</si>
  <si>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</si>
  <si>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</si>
  <si>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</si>
  <si>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</si>
  <si>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</si>
  <si>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</si>
  <si>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</si>
  <si>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</si>
  <si>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</si>
  <si>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</si>
  <si>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</si>
  <si>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</si>
  <si>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</si>
  <si>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</si>
  <si>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</si>
  <si>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</si>
  <si>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</si>
  <si>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</si>
  <si>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</si>
  <si>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</si>
  <si>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</si>
  <si>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</si>
  <si>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</si>
  <si>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</si>
  <si>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</si>
  <si>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</si>
  <si>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</si>
  <si>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</si>
  <si>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</si>
  <si>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</si>
  <si>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</si>
  <si>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</si>
  <si>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</si>
  <si>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</si>
  <si>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</si>
  <si>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</si>
  <si>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</si>
  <si>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</si>
  <si>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</si>
  <si>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</si>
  <si>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</si>
  <si>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</si>
  <si>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</si>
  <si>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</si>
  <si>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</si>
  <si>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</si>
  <si>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</si>
  <si>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</si>
  <si>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</si>
  <si>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</si>
  <si>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</si>
  <si>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</si>
  <si>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</si>
  <si>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</si>
  <si>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</si>
  <si>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</si>
  <si>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</si>
  <si>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</si>
  <si>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</si>
  <si>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</si>
  <si>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</si>
  <si>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</si>
  <si>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</si>
  <si>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</si>
  <si>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</si>
  <si>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</si>
  <si>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</si>
  <si>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</si>
  <si>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</si>
  <si>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</si>
  <si>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</si>
  <si>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</si>
  <si>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</si>
  <si>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</si>
  <si>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</si>
  <si>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</si>
  <si>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</si>
  <si>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</si>
  <si>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</si>
  <si>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</si>
  <si>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</si>
  <si>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</si>
  <si>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</si>
  <si>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</si>
  <si>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</si>
  <si>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</si>
  <si>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</si>
  <si>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</si>
  <si>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</si>
  <si>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</si>
  <si>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</si>
  <si>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</si>
  <si>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</si>
  <si>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</si>
  <si>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</si>
  <si>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</si>
  <si>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</si>
  <si>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</si>
  <si>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</si>
  <si>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</si>
  <si>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</si>
  <si>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</si>
  <si>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</si>
  <si>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</si>
  <si>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</si>
  <si>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</si>
  <si>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</si>
  <si>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</si>
  <si>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</si>
  <si>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</si>
  <si>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</si>
  <si>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</si>
  <si>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</si>
  <si>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</si>
  <si>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</si>
  <si>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</si>
  <si>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</si>
  <si>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</si>
  <si>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</si>
  <si>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</si>
  <si>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</si>
  <si>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</si>
  <si>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</si>
  <si>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</si>
  <si>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</si>
  <si>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</si>
  <si>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</si>
  <si>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</si>
  <si>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</si>
  <si>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</si>
  <si>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</si>
  <si>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</si>
  <si>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</si>
  <si>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</si>
  <si>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</si>
  <si>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</si>
  <si>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</si>
  <si>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</si>
  <si>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</si>
  <si>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</si>
  <si>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</si>
  <si>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</si>
  <si>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</si>
  <si>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</si>
  <si>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</si>
  <si>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</si>
  <si>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</si>
  <si>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</si>
  <si>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</si>
  <si>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</si>
  <si>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</si>
  <si>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</si>
  <si>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</si>
  <si>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</si>
  <si>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</si>
  <si>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</si>
  <si>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</si>
  <si>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</si>
  <si>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</si>
  <si>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</si>
  <si>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</si>
  <si>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</si>
  <si>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</si>
  <si>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</si>
  <si>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</si>
  <si>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</si>
  <si>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</si>
  <si>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</si>
  <si>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</si>
  <si>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</si>
  <si>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</si>
  <si>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</si>
  <si>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</si>
  <si>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</si>
  <si>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</si>
  <si>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</si>
  <si>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</si>
  <si>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</si>
  <si>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</si>
  <si>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</si>
  <si>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</si>
  <si>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</si>
  <si>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</si>
  <si>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</si>
  <si>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</si>
  <si>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</si>
  <si>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</si>
  <si>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</si>
  <si>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</si>
  <si>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</si>
  <si>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</si>
  <si>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</si>
  <si>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</si>
  <si>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</si>
  <si>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</si>
  <si>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</si>
  <si>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</si>
  <si>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</si>
  <si>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</si>
  <si>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</si>
  <si>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</si>
  <si>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</si>
  <si>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</si>
  <si>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</si>
  <si>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</si>
  <si>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</si>
  <si>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</si>
  <si>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</si>
  <si>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</si>
  <si>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</si>
  <si>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</si>
  <si>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</si>
  <si>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</si>
  <si>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</si>
  <si>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</si>
  <si>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</si>
  <si>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</si>
  <si>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</si>
  <si>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</si>
  <si>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</si>
  <si>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</si>
  <si>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</si>
  <si>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</si>
  <si>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</si>
  <si>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</si>
  <si>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</si>
  <si>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</si>
  <si>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</si>
  <si>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</si>
  <si>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</si>
  <si>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</si>
  <si>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</si>
  <si>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</si>
  <si>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</si>
  <si>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</si>
  <si>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</si>
  <si>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</si>
  <si>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</si>
  <si>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</si>
  <si>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</si>
  <si>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</si>
  <si>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</si>
  <si>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</si>
  <si>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</si>
  <si>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</si>
  <si>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</si>
  <si>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</si>
  <si>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</si>
  <si>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</si>
  <si>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</si>
  <si>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</si>
  <si>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</si>
  <si>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</si>
  <si>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</si>
  <si>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</si>
  <si>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</si>
  <si>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</si>
  <si>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</si>
  <si>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</si>
  <si>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</si>
  <si>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</si>
  <si>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</si>
  <si>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</si>
  <si>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</si>
  <si>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</si>
  <si>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</si>
  <si>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</si>
  <si>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</si>
  <si>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</si>
  <si>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</si>
  <si>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</si>
  <si>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</si>
  <si>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</si>
  <si>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</si>
  <si>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</si>
  <si>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</si>
  <si>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</si>
  <si>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</si>
  <si>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</si>
  <si>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</si>
  <si>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</si>
  <si>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</si>
  <si>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</si>
  <si>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</si>
  <si>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</si>
  <si>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</si>
  <si>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</si>
  <si>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</si>
  <si>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</si>
  <si>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</si>
  <si>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</si>
  <si>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</si>
  <si>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</si>
  <si>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</si>
  <si>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</si>
  <si>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</si>
  <si>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</si>
  <si>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</si>
  <si>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</si>
  <si>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</si>
  <si>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</si>
  <si>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</si>
  <si>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</si>
  <si>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</si>
  <si>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</si>
  <si>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</si>
  <si>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</si>
  <si>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</si>
  <si>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</si>
  <si>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</si>
  <si>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</si>
  <si>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</si>
  <si>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</si>
  <si>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</si>
  <si>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</si>
  <si>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</si>
  <si>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</si>
  <si>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</si>
  <si>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</si>
  <si>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</si>
  <si>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</si>
  <si>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</si>
  <si>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</si>
  <si>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</si>
  <si>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</si>
  <si>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</si>
  <si>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</si>
  <si>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</si>
  <si>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</si>
  <si>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</si>
  <si>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</si>
  <si>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</si>
  <si>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</si>
  <si>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</si>
  <si>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</si>
  <si>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</si>
  <si>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</si>
  <si>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</si>
  <si>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</si>
  <si>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</si>
  <si>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</si>
  <si>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</si>
  <si>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</si>
  <si>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</si>
  <si>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</si>
  <si>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</si>
  <si>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</si>
  <si>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</si>
  <si>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</si>
  <si>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</si>
  <si>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</si>
  <si>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</si>
  <si>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</si>
  <si>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</si>
  <si>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</si>
  <si>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</si>
  <si>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</si>
  <si>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</si>
  <si>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</si>
  <si>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</si>
  <si>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</si>
  <si>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</si>
  <si>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</si>
  <si>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</si>
  <si>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</si>
  <si>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</si>
  <si>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</si>
  <si>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</si>
  <si>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</si>
  <si>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</si>
  <si>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</si>
  <si>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</si>
  <si>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</si>
  <si>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</si>
  <si>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</si>
  <si>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</si>
  <si>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</si>
  <si>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</si>
  <si>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</si>
  <si>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</si>
  <si>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</si>
  <si>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</si>
  <si>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</si>
  <si>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</si>
  <si>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</si>
  <si>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</si>
  <si>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</si>
  <si>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</si>
  <si>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</si>
  <si>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</si>
  <si>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</si>
  <si>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</si>
  <si>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</si>
  <si>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</si>
  <si>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</si>
  <si>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</si>
  <si>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</si>
  <si>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</si>
  <si>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</si>
  <si>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</si>
  <si>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</si>
  <si>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</si>
  <si>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</si>
  <si>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</si>
  <si>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</si>
  <si>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</si>
  <si>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</si>
  <si>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</si>
  <si>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</si>
  <si>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</si>
  <si>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</si>
  <si>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</si>
  <si>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</si>
  <si>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</si>
  <si>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</si>
  <si>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</si>
  <si>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</si>
  <si>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</si>
  <si>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</si>
  <si>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</si>
  <si>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</si>
  <si>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</si>
  <si>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</si>
  <si>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</si>
  <si>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</si>
  <si>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</si>
  <si>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</si>
  <si>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</si>
  <si>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</si>
  <si>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</si>
  <si>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</si>
  <si>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</si>
  <si>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</si>
  <si>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</si>
  <si>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</si>
  <si>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</si>
  <si>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</si>
  <si>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</si>
  <si>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</si>
  <si>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</si>
  <si>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</si>
  <si>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</si>
  <si>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</si>
  <si>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</si>
  <si>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</si>
  <si>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</si>
  <si>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</si>
  <si>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</si>
  <si>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</si>
  <si>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</si>
  <si>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</si>
  <si>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</si>
  <si>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</si>
  <si>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</si>
  <si>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</si>
  <si>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</si>
  <si>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</si>
  <si>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</si>
  <si>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</si>
  <si>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</si>
  <si>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</si>
  <si>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</si>
  <si>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</si>
  <si>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</si>
  <si>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</si>
  <si>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</si>
  <si>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</si>
  <si>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</si>
  <si>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</si>
  <si>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</si>
  <si>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</si>
  <si>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</si>
  <si>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</si>
  <si>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</si>
  <si>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</si>
  <si>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</si>
  <si>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</si>
  <si>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</si>
  <si>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</si>
  <si>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</si>
  <si>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</si>
  <si>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</si>
  <si>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</si>
  <si>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</si>
  <si>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</si>
  <si>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</si>
  <si>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</si>
  <si>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</si>
  <si>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</si>
  <si>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</si>
  <si>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</si>
  <si>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</si>
  <si>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</si>
  <si>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</si>
  <si>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</si>
  <si>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</si>
  <si>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</si>
  <si>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</si>
  <si>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</si>
  <si>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</si>
  <si>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</si>
  <si>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</si>
  <si>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</si>
  <si>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</si>
  <si>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</si>
  <si>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</si>
  <si>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</si>
  <si>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</si>
  <si>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</si>
  <si>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</si>
  <si>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</si>
  <si>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</si>
  <si>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</si>
  <si>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</si>
  <si>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</si>
  <si>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</si>
  <si>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</si>
  <si>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</si>
  <si>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</si>
  <si>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</si>
  <si>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</si>
  <si>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</si>
  <si>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</si>
  <si>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</si>
  <si>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</si>
  <si>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</si>
  <si>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</si>
  <si>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</si>
  <si>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</si>
  <si>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</si>
  <si>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</si>
  <si>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</si>
  <si>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</si>
  <si>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</si>
  <si>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</si>
  <si>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</si>
  <si>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</si>
  <si>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</si>
  <si>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</si>
  <si>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</si>
  <si>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</si>
  <si>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</si>
  <si>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</si>
  <si>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</si>
  <si>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</si>
  <si>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</si>
  <si>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</si>
  <si>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</si>
  <si>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</si>
  <si>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</si>
  <si>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</si>
  <si>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</si>
  <si>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</si>
  <si>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</si>
  <si>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</si>
  <si>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</si>
  <si>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</si>
  <si>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</si>
  <si>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</si>
  <si>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</si>
  <si>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</si>
  <si>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</si>
  <si>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</si>
  <si>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</si>
  <si>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</si>
  <si>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</si>
  <si>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</si>
  <si>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</si>
  <si>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</si>
  <si>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</si>
  <si>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</si>
  <si>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</si>
  <si>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</si>
  <si>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</si>
  <si>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</si>
  <si>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</si>
  <si>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</si>
  <si>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</si>
  <si>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</si>
  <si>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</si>
  <si>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</si>
  <si>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</si>
  <si>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</si>
  <si>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</si>
  <si>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</si>
  <si>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</si>
  <si>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</si>
  <si>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</si>
  <si>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</si>
  <si>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</si>
  <si>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</si>
  <si>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</si>
  <si>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</si>
  <si>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</si>
  <si>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</si>
  <si>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</si>
  <si>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</si>
  <si>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</si>
  <si>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</si>
  <si>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</si>
  <si>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</si>
  <si>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</si>
  <si>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</si>
  <si>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</si>
  <si>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</si>
  <si>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</si>
  <si>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</si>
  <si>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</si>
  <si>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</si>
  <si>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</si>
  <si>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</si>
  <si>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</si>
  <si>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</si>
  <si>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</si>
  <si>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</si>
  <si>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</si>
  <si>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</si>
  <si>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</si>
  <si>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</si>
  <si>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</si>
  <si>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</si>
  <si>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</si>
  <si>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</si>
  <si>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</si>
  <si>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</si>
  <si>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</si>
  <si>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</si>
  <si>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</si>
  <si>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</si>
  <si>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</si>
  <si>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</si>
  <si>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</si>
  <si>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</si>
  <si>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</si>
  <si>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</si>
  <si>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</si>
  <si>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</si>
  <si>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</si>
  <si>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</si>
  <si>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</si>
  <si>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</si>
  <si>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</si>
  <si>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</si>
  <si>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</si>
  <si>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</si>
  <si>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</si>
  <si>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</si>
  <si>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</si>
  <si>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</si>
  <si>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</si>
  <si>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</si>
  <si>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</si>
  <si>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</si>
  <si>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</si>
  <si>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</si>
  <si>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</si>
  <si>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</si>
  <si>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</si>
  <si>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</si>
  <si>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</si>
  <si>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</si>
  <si>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</si>
  <si>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</si>
  <si>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</si>
  <si>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</si>
  <si>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</si>
  <si>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</si>
  <si>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</si>
  <si>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</si>
  <si>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</si>
  <si>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</si>
  <si>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</si>
  <si>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</si>
  <si>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</si>
  <si>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</si>
  <si>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</si>
  <si>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</si>
  <si>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</si>
  <si>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</si>
  <si>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</si>
  <si>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</si>
  <si>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</si>
  <si>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</si>
  <si>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</si>
  <si>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</si>
  <si>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</si>
  <si>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</si>
  <si>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</si>
  <si>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</si>
  <si>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</si>
  <si>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</si>
  <si>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</si>
  <si>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</si>
  <si>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</si>
  <si>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</si>
  <si>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</si>
  <si>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</si>
  <si>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</si>
  <si>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</si>
  <si>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</si>
  <si>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</si>
  <si>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</si>
  <si>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</si>
  <si>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</si>
  <si>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</si>
  <si>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</si>
  <si>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</si>
  <si>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</si>
  <si>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</si>
  <si>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</si>
  <si>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</si>
  <si>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</si>
  <si>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</si>
  <si>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</si>
  <si>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</si>
  <si>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</si>
  <si>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</si>
  <si>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</si>
  <si>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</si>
  <si>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</si>
  <si>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</si>
  <si>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</si>
  <si>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</si>
  <si>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</si>
  <si>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</si>
  <si>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</si>
  <si>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</si>
  <si>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</si>
  <si>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</si>
  <si>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</si>
  <si>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</si>
  <si>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</si>
  <si>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</si>
  <si>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</si>
  <si>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</si>
  <si>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</si>
  <si>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</si>
  <si>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</si>
  <si>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</si>
  <si>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</si>
  <si>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</si>
  <si>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</si>
  <si>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</si>
  <si>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</si>
  <si>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</si>
  <si>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</si>
  <si>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</si>
  <si>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</si>
  <si>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</si>
  <si>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</si>
  <si>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</si>
  <si>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</si>
  <si>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</si>
  <si>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</si>
  <si>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</si>
  <si>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</si>
  <si>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</si>
  <si>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</si>
  <si>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</si>
  <si>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</si>
  <si>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</si>
  <si>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</si>
  <si>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</si>
  <si>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</si>
  <si>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</si>
  <si>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</si>
  <si>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</si>
  <si>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</si>
  <si>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</si>
  <si>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</si>
  <si>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</si>
  <si>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</si>
  <si>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</si>
  <si>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</si>
  <si>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</si>
  <si>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</si>
  <si>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</si>
  <si>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</si>
  <si>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</si>
  <si>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</si>
  <si>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</si>
  <si>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</si>
  <si>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</si>
  <si>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</si>
  <si>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</si>
  <si>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</si>
  <si>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</si>
  <si>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</si>
  <si>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</si>
  <si>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</si>
  <si>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</si>
  <si>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</si>
  <si>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</si>
  <si>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</si>
  <si>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</si>
  <si>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</si>
  <si>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</si>
  <si>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</si>
  <si>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</si>
  <si>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</si>
  <si>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</si>
  <si>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</si>
  <si>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</si>
  <si>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</si>
  <si>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</si>
  <si>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</si>
  <si>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</si>
  <si>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</si>
  <si>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</si>
  <si>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</si>
  <si>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</si>
  <si>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</si>
  <si>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</si>
  <si>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</si>
  <si>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</si>
  <si>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</si>
  <si>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</si>
  <si>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</si>
  <si>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</si>
  <si>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</si>
  <si>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</si>
  <si>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</si>
  <si>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</si>
  <si>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</si>
  <si>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</si>
  <si>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</si>
  <si>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</si>
  <si>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</si>
  <si>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</si>
  <si>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</si>
  <si>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</si>
  <si>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</si>
  <si>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</si>
  <si>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</si>
  <si>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</si>
  <si>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</si>
  <si>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</si>
  <si>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</si>
  <si>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</si>
  <si>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</si>
  <si>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</si>
  <si>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</si>
  <si>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</si>
  <si>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</si>
  <si>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</si>
  <si>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</si>
  <si>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</si>
  <si>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</si>
  <si>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</si>
  <si>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</si>
  <si>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</si>
  <si>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</si>
  <si>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</si>
  <si>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</si>
  <si>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</si>
  <si>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</si>
  <si>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</si>
  <si>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</si>
  <si>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</si>
  <si>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</si>
  <si>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</si>
  <si>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</si>
  <si>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</si>
  <si>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</si>
  <si>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</si>
  <si>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</si>
  <si>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</si>
  <si>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</si>
  <si>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</si>
  <si>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</si>
  <si>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</si>
  <si>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</si>
  <si>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</si>
  <si>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</si>
  <si>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</si>
  <si>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</si>
  <si>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</si>
  <si>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</si>
  <si>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</si>
  <si>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</si>
  <si>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</si>
  <si>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</si>
  <si>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</si>
  <si>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</si>
  <si>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</si>
  <si>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</si>
  <si>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</si>
  <si>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</si>
  <si>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</si>
  <si>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</si>
  <si>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</si>
  <si>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</si>
  <si>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</si>
  <si>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</si>
  <si>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</si>
  <si>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</si>
  <si>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</si>
  <si>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</si>
  <si>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</si>
  <si>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</si>
  <si>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</si>
  <si>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</si>
  <si>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</si>
  <si>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</si>
  <si>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</si>
  <si>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</si>
  <si>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</si>
  <si>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</si>
  <si>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</si>
  <si>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</si>
  <si>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</si>
  <si>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</si>
  <si>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</si>
  <si>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</si>
  <si>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</si>
  <si>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</si>
  <si>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</si>
  <si>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</si>
  <si>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</si>
  <si>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</si>
  <si>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</si>
  <si>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</si>
  <si>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</si>
  <si>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</si>
  <si>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</si>
  <si>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</si>
  <si>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</si>
  <si>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</si>
  <si>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</si>
  <si>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</si>
  <si>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</si>
  <si>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</si>
  <si>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</si>
  <si>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</si>
  <si>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</si>
  <si>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</si>
  <si>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</si>
  <si>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</si>
  <si>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</si>
  <si>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</si>
  <si>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</si>
  <si>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</si>
  <si>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</si>
  <si>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</si>
  <si>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</si>
  <si>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</si>
  <si>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</si>
  <si>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</si>
  <si>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</si>
  <si>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</si>
  <si>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</si>
  <si>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</si>
  <si>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</si>
  <si>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</si>
  <si>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</si>
  <si>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</si>
  <si>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</si>
  <si>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</si>
  <si>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</si>
  <si>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</si>
  <si>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</si>
  <si>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</si>
  <si>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</si>
  <si>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</si>
  <si>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</si>
  <si>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</si>
  <si>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</si>
  <si>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</si>
  <si>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</si>
  <si>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</si>
  <si>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</si>
  <si>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</si>
  <si>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</si>
  <si>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</si>
  <si>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</si>
  <si>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</si>
  <si>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</si>
  <si>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</si>
  <si>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</si>
  <si>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</si>
  <si>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</si>
  <si>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</si>
  <si>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</si>
  <si>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</si>
  <si>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</si>
  <si>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</si>
  <si>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</si>
  <si>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</si>
  <si>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</si>
  <si>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</si>
  <si>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</si>
  <si>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</si>
  <si>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</si>
  <si>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</si>
  <si>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</si>
  <si>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</si>
  <si>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</si>
  <si>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</si>
  <si>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</si>
  <si>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</si>
  <si>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</si>
  <si>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</si>
  <si>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</si>
  <si>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</si>
  <si>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</si>
  <si>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</si>
  <si>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</si>
  <si>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</si>
  <si>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</si>
  <si>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</si>
  <si>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</si>
  <si>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</si>
  <si>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</si>
  <si>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</si>
  <si>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</si>
  <si>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</si>
  <si>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</si>
  <si>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</si>
  <si>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</si>
  <si>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</si>
  <si>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</si>
  <si>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</si>
  <si>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</si>
  <si>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</si>
  <si>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</si>
  <si>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</si>
  <si>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</si>
  <si>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</si>
  <si>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</si>
  <si>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</si>
  <si>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</si>
  <si>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</si>
  <si>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</si>
  <si>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</si>
  <si>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</si>
  <si>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</si>
  <si>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</si>
  <si>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</si>
  <si>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</si>
  <si>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</si>
  <si>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</si>
  <si>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</si>
  <si>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</si>
  <si>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</si>
  <si>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</si>
  <si>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</si>
  <si>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</si>
  <si>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</si>
  <si>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</si>
  <si>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</si>
  <si>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</si>
  <si>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</si>
  <si>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</si>
  <si>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</si>
  <si>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</si>
  <si>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</si>
  <si>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</si>
  <si>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</si>
  <si>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</si>
  <si>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</si>
  <si>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</si>
  <si>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</si>
  <si>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</si>
  <si>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</si>
  <si>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</si>
  <si>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</si>
  <si>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</si>
  <si>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</si>
  <si>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</si>
  <si>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</si>
  <si>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</si>
  <si>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</si>
  <si>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</si>
  <si>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</si>
  <si>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</si>
  <si>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</si>
  <si>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</si>
  <si>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</si>
  <si>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</si>
  <si>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</si>
  <si>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</si>
  <si>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</si>
  <si>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</si>
  <si>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</si>
  <si>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</si>
  <si>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</si>
  <si>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</si>
  <si>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</si>
  <si>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</si>
  <si>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</si>
  <si>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</si>
  <si>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</si>
  <si>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</si>
  <si>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</si>
  <si>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</si>
  <si>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</si>
  <si>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</si>
  <si>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</si>
  <si>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</si>
  <si>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</si>
  <si>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</si>
  <si>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</si>
  <si>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</si>
  <si>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</si>
  <si>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</si>
  <si>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</si>
  <si>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</si>
  <si>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</si>
  <si>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</si>
  <si>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</si>
  <si>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</si>
  <si>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</si>
  <si>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</si>
  <si>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</si>
  <si>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</si>
  <si>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</si>
  <si>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</si>
  <si>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</si>
  <si>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</si>
  <si>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</si>
  <si>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</si>
  <si>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</si>
  <si>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</si>
  <si>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</si>
  <si>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</si>
  <si>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</si>
  <si>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</si>
  <si>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</si>
  <si>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</si>
  <si>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</si>
  <si>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</si>
  <si>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</si>
  <si>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</si>
  <si>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</si>
  <si>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</si>
  <si>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</si>
  <si>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</si>
  <si>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</si>
  <si>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</si>
  <si>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</si>
  <si>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</si>
  <si>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</si>
  <si>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</si>
  <si>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</si>
  <si>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</si>
  <si>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</si>
  <si>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</si>
  <si>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</si>
  <si>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</si>
  <si>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</si>
  <si>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</si>
  <si>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</si>
  <si>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</si>
  <si>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</si>
  <si>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</si>
  <si>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</si>
  <si>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</si>
  <si>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</si>
  <si>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</si>
  <si>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</si>
  <si>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</si>
  <si>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</si>
  <si>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</si>
  <si>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</si>
  <si>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</si>
  <si>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</si>
  <si>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</si>
  <si>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</si>
  <si>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</si>
  <si>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</si>
  <si>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</si>
  <si>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</si>
  <si>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</si>
  <si>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</si>
  <si>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</si>
  <si>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</si>
  <si>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</si>
  <si>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</si>
  <si>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</si>
  <si>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</si>
  <si>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</si>
  <si>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</si>
  <si>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</si>
  <si>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</si>
  <si>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</si>
  <si>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</si>
  <si>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</si>
  <si>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</si>
  <si>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</si>
  <si>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</si>
  <si>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</si>
  <si>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</si>
  <si>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</si>
  <si>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</si>
  <si>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</si>
  <si>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</si>
  <si>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</si>
  <si>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</si>
  <si>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</si>
  <si>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</si>
  <si>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</si>
  <si>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</si>
  <si>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</si>
  <si>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</si>
  <si>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</si>
  <si>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</si>
  <si>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</si>
  <si>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</si>
  <si>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</si>
  <si>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</si>
  <si>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</si>
  <si>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</si>
  <si>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</si>
  <si>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</si>
  <si>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</si>
  <si>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</si>
  <si>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</si>
  <si>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</si>
  <si>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</si>
  <si>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</si>
  <si>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</si>
  <si>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</si>
  <si>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</si>
  <si>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</si>
  <si>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</si>
  <si>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</si>
  <si>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</si>
  <si>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</si>
  <si>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</si>
  <si>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</si>
  <si>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</si>
  <si>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</si>
  <si>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</si>
  <si>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</si>
  <si>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</si>
  <si>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</si>
  <si>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</si>
  <si>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</si>
  <si>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</si>
  <si>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</si>
  <si>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</si>
  <si>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</si>
  <si>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</si>
  <si>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</si>
  <si>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</si>
  <si>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</si>
  <si>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</si>
  <si>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</si>
  <si>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</si>
  <si>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</si>
  <si>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</si>
  <si>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</si>
  <si>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</si>
  <si>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</si>
  <si>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</si>
  <si>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</si>
  <si>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</si>
  <si>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</si>
  <si>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</si>
  <si>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</si>
  <si>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</si>
  <si>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</si>
  <si>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</si>
  <si>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</si>
  <si>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</si>
  <si>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</si>
  <si>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</si>
  <si>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</si>
  <si>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</si>
  <si>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</si>
  <si>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</si>
  <si>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</si>
  <si>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</si>
  <si>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</si>
  <si>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</si>
  <si>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</si>
  <si>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</si>
  <si>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</si>
  <si>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</si>
  <si>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</si>
  <si>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</si>
  <si>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</si>
  <si>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</si>
  <si>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</si>
  <si>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</si>
  <si>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</si>
  <si>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</si>
  <si>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</si>
  <si>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</si>
  <si>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</si>
  <si>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</si>
  <si>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</si>
  <si>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</si>
  <si>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</si>
  <si>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</si>
  <si>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</si>
  <si>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</si>
  <si>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</si>
  <si>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</si>
  <si>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</si>
  <si>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</si>
  <si>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</si>
  <si>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</si>
  <si>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</si>
  <si>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</si>
  <si>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</si>
  <si>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</si>
  <si>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</si>
  <si>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</si>
  <si>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</si>
  <si>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</si>
  <si>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</si>
  <si>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</si>
  <si>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</si>
  <si>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</si>
  <si>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</si>
  <si>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</si>
  <si>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</si>
  <si>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</si>
  <si>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</si>
  <si>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</si>
  <si>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</si>
  <si>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</si>
  <si>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</si>
  <si>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</si>
  <si>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</si>
  <si>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</si>
  <si>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</si>
  <si>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</si>
  <si>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</si>
  <si>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</si>
  <si>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</si>
  <si>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</si>
  <si>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</si>
  <si>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</si>
  <si>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</si>
  <si>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</si>
  <si>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</si>
  <si>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</si>
  <si>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</si>
  <si>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</si>
  <si>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</si>
  <si>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</si>
  <si>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</si>
  <si>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</si>
  <si>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</si>
  <si>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</si>
  <si>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</si>
  <si>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</si>
  <si>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</si>
  <si>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</si>
  <si>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</si>
  <si>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</si>
  <si>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</si>
  <si>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</si>
  <si>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</si>
  <si>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</si>
  <si>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</si>
  <si>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</si>
  <si>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</si>
  <si>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</si>
  <si>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</si>
  <si>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</si>
  <si>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</si>
  <si>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</si>
  <si>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</si>
  <si>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</si>
  <si>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</si>
  <si>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</si>
  <si>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</si>
  <si>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</si>
  <si>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</si>
  <si>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</si>
  <si>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</si>
  <si>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</si>
  <si>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</si>
  <si>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</si>
  <si>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</si>
  <si>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</si>
  <si>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</si>
  <si>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</si>
  <si>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</si>
  <si>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</si>
  <si>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</si>
  <si>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</si>
  <si>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</si>
  <si>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</si>
  <si>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</si>
  <si>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</si>
  <si>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</si>
  <si>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</si>
  <si>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</si>
  <si>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</si>
  <si>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</si>
  <si>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</si>
  <si>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</si>
  <si>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</si>
  <si>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</si>
  <si>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</si>
  <si>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</si>
  <si>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</si>
  <si>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</si>
  <si>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</si>
  <si>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</si>
  <si>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</si>
  <si>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</si>
  <si>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</si>
  <si>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</si>
  <si>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</si>
  <si>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</si>
  <si>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</si>
  <si>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</si>
  <si>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</si>
  <si>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</si>
  <si>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</si>
  <si>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</si>
  <si>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</si>
  <si>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</si>
  <si>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</si>
  <si>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</si>
  <si>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</si>
  <si>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</si>
  <si>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</si>
  <si>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</si>
  <si>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</si>
  <si>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</si>
  <si>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</si>
  <si>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</si>
  <si>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</si>
  <si>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</si>
  <si>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</si>
  <si>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</si>
  <si>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</si>
  <si>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</si>
  <si>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</si>
  <si>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</si>
  <si>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</si>
  <si>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</si>
  <si>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</si>
  <si>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</si>
  <si>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</si>
  <si>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</si>
  <si>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</si>
  <si>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</si>
  <si>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</si>
  <si>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</si>
  <si>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</si>
  <si>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</si>
  <si>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</si>
  <si>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</si>
  <si>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</si>
  <si>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</si>
  <si>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</si>
  <si>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</si>
  <si>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</si>
  <si>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</si>
  <si>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</si>
  <si>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</si>
  <si>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</si>
  <si>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</si>
  <si>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</si>
  <si>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</si>
  <si>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</si>
  <si>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</si>
  <si>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</si>
  <si>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</si>
  <si>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</si>
  <si>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</si>
  <si>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</si>
  <si>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</si>
  <si>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</si>
  <si>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</si>
  <si>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</si>
  <si>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</si>
  <si>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</si>
  <si>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</si>
  <si>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</si>
  <si>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</si>
  <si>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</si>
  <si>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</si>
  <si>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</si>
  <si>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</si>
  <si>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</si>
  <si>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</si>
  <si>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</si>
  <si>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</si>
  <si>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</si>
  <si>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</si>
  <si>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</si>
  <si>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</si>
  <si>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</si>
  <si>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</si>
  <si>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</si>
  <si>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</si>
  <si>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</si>
  <si>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</si>
  <si>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</si>
  <si>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</si>
  <si>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</si>
  <si>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</si>
  <si>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</si>
  <si>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</si>
  <si>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</si>
  <si>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</si>
  <si>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</si>
  <si>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</si>
  <si>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</si>
  <si>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</si>
  <si>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</si>
  <si>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</si>
  <si>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</si>
  <si>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</si>
  <si>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</si>
  <si>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</si>
  <si>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</si>
  <si>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</si>
  <si>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</si>
  <si>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</si>
  <si>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</si>
  <si>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</si>
  <si>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</si>
  <si>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</si>
  <si>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</si>
  <si>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</si>
  <si>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</si>
  <si>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</si>
  <si>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</si>
  <si>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</si>
  <si>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</si>
  <si>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</si>
  <si>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</si>
  <si>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</si>
  <si>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</si>
  <si>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</si>
  <si>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</si>
  <si>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</si>
  <si>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</si>
  <si>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</si>
  <si>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</si>
  <si>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</si>
  <si>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</si>
  <si>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</si>
  <si>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</si>
  <si>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</si>
  <si>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</si>
  <si>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</si>
  <si>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</si>
  <si>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</si>
  <si>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</si>
  <si>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</si>
  <si>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</si>
  <si>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</si>
  <si>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</si>
  <si>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</si>
  <si>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</si>
  <si>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</si>
  <si>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</si>
  <si>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</si>
  <si>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</si>
  <si>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</si>
  <si>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</si>
  <si>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</si>
  <si>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</si>
  <si>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</si>
  <si>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</si>
  <si>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</si>
  <si>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</si>
  <si>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</si>
  <si>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</si>
  <si>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</si>
  <si>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</si>
  <si>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</si>
  <si>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</si>
  <si>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</si>
  <si>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</si>
  <si>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</si>
  <si>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</si>
  <si>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</si>
  <si>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</si>
  <si>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</si>
  <si>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</si>
  <si>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</si>
  <si>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</si>
  <si>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</si>
  <si>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</si>
  <si>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</si>
  <si>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</si>
  <si>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</si>
  <si>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</si>
  <si>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</si>
  <si>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</si>
  <si>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</si>
  <si>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</si>
  <si>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</si>
  <si>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</si>
  <si>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</si>
  <si>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</si>
  <si>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</si>
  <si>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</si>
  <si>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</si>
  <si>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</si>
  <si>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</si>
  <si>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</si>
  <si>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</si>
  <si>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</si>
  <si>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</si>
  <si>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</si>
  <si>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</si>
  <si>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</si>
  <si>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</si>
  <si>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</si>
  <si>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</si>
  <si>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</si>
  <si>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</si>
  <si>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</si>
  <si>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</si>
  <si>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</si>
  <si>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</si>
  <si>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</si>
  <si>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</si>
  <si>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</si>
  <si>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</si>
  <si>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</si>
  <si>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</si>
  <si>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</si>
  <si>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</si>
  <si>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</si>
  <si>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</si>
  <si>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</si>
  <si>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</si>
  <si>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</si>
  <si>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</si>
  <si>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</si>
  <si>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</si>
  <si>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</si>
  <si>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</si>
  <si>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</si>
  <si>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</si>
  <si>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</si>
  <si>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</si>
  <si>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</si>
  <si>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</si>
  <si>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</si>
  <si>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</si>
  <si>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</si>
  <si>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</si>
  <si>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</si>
  <si>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</si>
  <si>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</si>
  <si>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</si>
  <si>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</si>
  <si>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</si>
  <si>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</si>
  <si>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</si>
  <si>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</si>
  <si>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</si>
  <si>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</si>
  <si>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</si>
  <si>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</si>
  <si>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</si>
  <si>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</si>
  <si>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</si>
  <si>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</si>
  <si>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</si>
  <si>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</si>
  <si>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</si>
  <si>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</si>
  <si>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</si>
  <si>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</si>
  <si>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</si>
  <si>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</si>
  <si>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</si>
  <si>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</si>
  <si>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</si>
  <si>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</si>
  <si>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</si>
  <si>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</si>
  <si>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</si>
  <si>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</si>
  <si>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</si>
  <si>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</si>
  <si>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</si>
  <si>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</si>
  <si>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</si>
  <si>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</si>
  <si>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</si>
  <si>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</si>
  <si>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</si>
  <si>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</si>
  <si>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</si>
  <si>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</si>
  <si>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</si>
  <si>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</si>
  <si>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</si>
  <si>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</si>
  <si>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</si>
  <si>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</si>
  <si>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</si>
  <si>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</si>
  <si>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</si>
  <si>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</si>
  <si>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</si>
  <si>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</si>
  <si>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</si>
  <si>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</si>
  <si>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</si>
  <si>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</si>
  <si>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</si>
  <si>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</si>
  <si>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</si>
  <si>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</si>
  <si>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</si>
  <si>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</si>
  <si>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</si>
  <si>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</si>
  <si>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</si>
  <si>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</si>
  <si>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</si>
  <si>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</si>
  <si>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</si>
  <si>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</si>
  <si>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</si>
  <si>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</si>
  <si>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</si>
  <si>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</si>
  <si>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</si>
  <si>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</si>
  <si>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</si>
  <si>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</si>
  <si>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</si>
  <si>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</si>
  <si>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</si>
  <si>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</si>
  <si>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</si>
  <si>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</si>
  <si>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</si>
  <si>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</si>
  <si>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</si>
  <si>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</si>
  <si>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</si>
  <si>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</si>
  <si>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</si>
  <si>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</si>
  <si>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</si>
  <si>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</si>
  <si>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</si>
  <si>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</si>
  <si>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</si>
  <si>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</si>
  <si>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</si>
  <si>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</si>
  <si>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</si>
  <si>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</si>
  <si>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</si>
  <si>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</si>
  <si>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</si>
  <si>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</si>
  <si>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</si>
  <si>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</si>
  <si>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</si>
  <si>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</si>
  <si>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</si>
  <si>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</si>
  <si>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</si>
  <si>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</si>
  <si>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</si>
  <si>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</si>
  <si>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</si>
  <si>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</si>
  <si>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</si>
  <si>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</si>
  <si>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</si>
  <si>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</si>
  <si>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</si>
  <si>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</si>
  <si>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</si>
  <si>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</si>
  <si>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</si>
  <si>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</si>
  <si>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</si>
  <si>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</si>
  <si>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</si>
  <si>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</si>
  <si>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</si>
  <si>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</si>
  <si>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</si>
  <si>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</si>
  <si>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</si>
  <si>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</si>
  <si>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</si>
  <si>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</si>
  <si>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</si>
  <si>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</si>
  <si>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</si>
  <si>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</si>
  <si>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</si>
  <si>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</si>
  <si>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</si>
  <si>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</si>
  <si>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</si>
  <si>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</si>
  <si>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</si>
  <si>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</si>
  <si>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</si>
  <si>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</si>
  <si>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</si>
  <si>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</si>
  <si>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</si>
  <si>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</si>
  <si>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</si>
  <si>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</si>
  <si>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</si>
  <si>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</si>
  <si>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</si>
  <si>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</si>
  <si>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</si>
  <si>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</si>
  <si>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</si>
  <si>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</si>
  <si>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</si>
  <si>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</si>
  <si>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</si>
  <si>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</si>
  <si>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</si>
  <si>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</si>
  <si>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</si>
  <si>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</si>
  <si>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</si>
  <si>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</si>
  <si>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</si>
  <si>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</si>
  <si>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</si>
  <si>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</si>
  <si>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</si>
  <si>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</si>
  <si>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</si>
  <si>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</si>
  <si>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</si>
  <si>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</si>
  <si>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</si>
  <si>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</si>
  <si>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</si>
  <si>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</si>
  <si>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</si>
  <si>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</si>
  <si>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</si>
  <si>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</si>
  <si>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</si>
  <si>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</si>
  <si>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</si>
  <si>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</si>
  <si>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</si>
  <si>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</si>
  <si>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</si>
  <si>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</si>
  <si>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</si>
  <si>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</si>
  <si>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</si>
  <si>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</si>
  <si>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</si>
  <si>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</si>
  <si>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</si>
  <si>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</si>
  <si>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</si>
  <si>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</si>
  <si>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</si>
  <si>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</si>
  <si>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</si>
  <si>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</si>
  <si>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</si>
  <si>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</si>
  <si>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</si>
  <si>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</si>
  <si>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</si>
  <si>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</si>
  <si>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</si>
  <si>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</si>
  <si>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</si>
  <si>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</si>
  <si>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</si>
  <si>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</si>
  <si>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</si>
  <si>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</si>
  <si>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</si>
  <si>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</si>
  <si>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</si>
  <si>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</si>
  <si>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</si>
  <si>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</si>
  <si>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</si>
  <si>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</si>
  <si>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</si>
  <si>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</si>
  <si>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</si>
  <si>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</si>
  <si>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</si>
  <si>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</si>
  <si>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</si>
  <si>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</si>
  <si>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</si>
  <si>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</si>
  <si>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</si>
  <si>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</si>
  <si>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</si>
  <si>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</si>
  <si>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</si>
  <si>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</si>
  <si>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</si>
  <si>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</si>
  <si>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</si>
  <si>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</si>
  <si>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</si>
  <si>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</si>
  <si>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BANA JOSIPA JELAČIĆA</t>
  </si>
  <si>
    <t>ZAGREB</t>
  </si>
  <si>
    <t>Podgradski odvojak 1</t>
  </si>
  <si>
    <t>01 3690664</t>
  </si>
  <si>
    <t>ured@os-bana-jjelacica-zg-skole.hr</t>
  </si>
  <si>
    <t>Jelena Ivaci</t>
  </si>
  <si>
    <t>DA</t>
  </si>
  <si>
    <t>RENATA BIŠĆAN</t>
  </si>
  <si>
    <t>01 36491879</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</si>
</sst>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9581689</v>
      </c>
      <c r="D2" s="63">
        <f>PRRAS!E12</f>
        <v>10546919</v>
      </c>
      <c r="E2" s="63"/>
      <c r="F2" s="63"/>
      <c r="G2" s="64">
        <f t="shared" ref="G2:G65" si="0">(B2/1000)*(C2*1+D2*2)</f>
        <v>30675.527000000002</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15251</v>
      </c>
      <c r="L10" s="50">
        <f>INT(VALUE(RefStr!B6))</f>
        <v>15251</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03217841</v>
      </c>
      <c r="L11" s="50">
        <f>INT(VALUE(RefStr!B8))</f>
        <v>3217841</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BANA JOSIPA JELAČIĆA</v>
      </c>
      <c r="L12" s="50">
        <f>LEN(Skriveni!K12)</f>
        <v>23</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10090</v>
      </c>
      <c r="L13" s="50">
        <f>INT(VALUE(RefStr!B12))</f>
        <v>10090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Podgradski odvojak 1</v>
      </c>
      <c r="L15" s="50">
        <f>LEN(Skriveni!K15)</f>
        <v>20</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54281445057</v>
      </c>
      <c r="L21" s="50">
        <f>INT(VALUE(RefStr!K14))</f>
        <v>54281445057</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RENATA BIŠĆAN</v>
      </c>
      <c r="L22" s="50">
        <f>LEN(RefStr!H25)</f>
        <v>13</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01 36491879</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01 3690664</v>
      </c>
      <c r="L24" s="50">
        <f>LEN(RefStr!K27)</f>
        <v>10</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ured@os-bana-jjelacica-zg-skole.hr</v>
      </c>
      <c r="L25" s="50">
        <f>LEN(RefStr!H29)</f>
        <v>34</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ured@os-bana-jjelacica-zg-skole.hr</v>
      </c>
      <c r="L26" s="50">
        <f>LEN(RefStr!H31)</f>
        <v>34</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Jelena Ivaci</v>
      </c>
      <c r="L27" s="50">
        <f>LEN(RefStr!H33)</f>
        <v>12</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161.125.984,13</v>
      </c>
      <c r="L28" s="50">
        <f>SUM(G2:G1561)</f>
        <v>161125984.12799993</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130497952.664</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15319233.649</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14393003.631000003</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915794.18399999989</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6653885</v>
      </c>
      <c r="D46" s="58">
        <f>PRRAS!E56</f>
        <v>6974837</v>
      </c>
      <c r="E46" s="58">
        <v>0</v>
      </c>
      <c r="F46" s="58">
        <v>0</v>
      </c>
      <c r="G46" s="59">
        <f t="shared" si="0"/>
        <v>927160.15499999991</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7058</v>
      </c>
      <c r="D58" s="58">
        <f>PRRAS!E68</f>
        <v>74993</v>
      </c>
      <c r="E58" s="58">
        <v>0</v>
      </c>
      <c r="F58" s="58">
        <v>0</v>
      </c>
      <c r="G58" s="59">
        <f t="shared" si="0"/>
        <v>8951.5079999999998</v>
      </c>
      <c r="H58" s="59">
        <f t="shared" si="1"/>
        <v>0</v>
      </c>
      <c r="I58" s="60">
        <v>0</v>
      </c>
    </row>
    <row r="59" spans="1:9">
      <c r="A59" s="57">
        <v>151</v>
      </c>
      <c r="B59" s="58">
        <f>PRRAS!C69</f>
        <v>58</v>
      </c>
      <c r="C59" s="58">
        <f>PRRAS!D69</f>
        <v>7058</v>
      </c>
      <c r="D59" s="58">
        <f>PRRAS!E69</f>
        <v>74993</v>
      </c>
      <c r="E59" s="58">
        <v>0</v>
      </c>
      <c r="F59" s="58">
        <v>0</v>
      </c>
      <c r="G59" s="59">
        <f t="shared" si="0"/>
        <v>9108.5519999999997</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6646827</v>
      </c>
      <c r="D64" s="58">
        <f>PRRAS!E74</f>
        <v>6899844</v>
      </c>
      <c r="E64" s="58">
        <v>0</v>
      </c>
      <c r="F64" s="58">
        <v>0</v>
      </c>
      <c r="G64" s="59">
        <f t="shared" si="0"/>
        <v>1288130.4450000001</v>
      </c>
      <c r="H64" s="59">
        <f t="shared" si="1"/>
        <v>0</v>
      </c>
      <c r="I64" s="60">
        <v>0</v>
      </c>
    </row>
    <row r="65" spans="1:9">
      <c r="A65" s="57">
        <v>151</v>
      </c>
      <c r="B65" s="58">
        <f>PRRAS!C75</f>
        <v>64</v>
      </c>
      <c r="C65" s="58">
        <f>PRRAS!D75</f>
        <v>6646827</v>
      </c>
      <c r="D65" s="58">
        <f>PRRAS!E75</f>
        <v>6856844</v>
      </c>
      <c r="E65" s="58">
        <v>0</v>
      </c>
      <c r="F65" s="58">
        <v>0</v>
      </c>
      <c r="G65" s="59">
        <f t="shared" si="0"/>
        <v>1303072.96</v>
      </c>
      <c r="H65" s="59">
        <f t="shared" si="1"/>
        <v>0</v>
      </c>
      <c r="I65" s="60">
        <v>0</v>
      </c>
    </row>
    <row r="66" spans="1:9">
      <c r="A66" s="57">
        <v>151</v>
      </c>
      <c r="B66" s="58">
        <f>PRRAS!C76</f>
        <v>65</v>
      </c>
      <c r="C66" s="58">
        <f>PRRAS!D76</f>
        <v>0</v>
      </c>
      <c r="D66" s="58">
        <f>PRRAS!E76</f>
        <v>43000</v>
      </c>
      <c r="E66" s="58">
        <v>0</v>
      </c>
      <c r="F66" s="58">
        <v>0</v>
      </c>
      <c r="G66" s="59">
        <f t="shared" ref="G66:G129" si="2">(B66/1000)*(C66*1+D66*2)</f>
        <v>5590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27</v>
      </c>
      <c r="D75" s="58">
        <f>PRRAS!E85</f>
        <v>5</v>
      </c>
      <c r="E75" s="58">
        <v>0</v>
      </c>
      <c r="F75" s="58">
        <v>0</v>
      </c>
      <c r="G75" s="59">
        <f t="shared" si="2"/>
        <v>2.738</v>
      </c>
      <c r="H75" s="59">
        <f t="shared" si="3"/>
        <v>0</v>
      </c>
      <c r="I75" s="60">
        <v>0</v>
      </c>
    </row>
    <row r="76" spans="1:9">
      <c r="A76" s="57">
        <v>151</v>
      </c>
      <c r="B76" s="58">
        <f>PRRAS!C86</f>
        <v>75</v>
      </c>
      <c r="C76" s="58">
        <f>PRRAS!D86</f>
        <v>27</v>
      </c>
      <c r="D76" s="58">
        <f>PRRAS!E86</f>
        <v>5</v>
      </c>
      <c r="E76" s="58">
        <v>0</v>
      </c>
      <c r="F76" s="58">
        <v>0</v>
      </c>
      <c r="G76" s="59">
        <f t="shared" si="2"/>
        <v>2.7749999999999999</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0</v>
      </c>
      <c r="D78" s="58">
        <f>PRRAS!E88</f>
        <v>5</v>
      </c>
      <c r="E78" s="58">
        <v>0</v>
      </c>
      <c r="F78" s="58">
        <v>0</v>
      </c>
      <c r="G78" s="59">
        <f t="shared" si="2"/>
        <v>0.77</v>
      </c>
      <c r="H78" s="59">
        <f t="shared" si="3"/>
        <v>0</v>
      </c>
      <c r="I78" s="60">
        <v>0</v>
      </c>
    </row>
    <row r="79" spans="1:9">
      <c r="A79" s="57">
        <v>151</v>
      </c>
      <c r="B79" s="58">
        <f>PRRAS!C89</f>
        <v>78</v>
      </c>
      <c r="C79" s="58">
        <f>PRRAS!D89</f>
        <v>27</v>
      </c>
      <c r="D79" s="58">
        <f>PRRAS!E89</f>
        <v>0</v>
      </c>
      <c r="E79" s="58">
        <v>0</v>
      </c>
      <c r="F79" s="58">
        <v>0</v>
      </c>
      <c r="G79" s="59">
        <f t="shared" si="2"/>
        <v>2.1059999999999999</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716029</v>
      </c>
      <c r="D106" s="58">
        <f>PRRAS!E116</f>
        <v>644110</v>
      </c>
      <c r="E106" s="58">
        <v>0</v>
      </c>
      <c r="F106" s="58">
        <v>0</v>
      </c>
      <c r="G106" s="59">
        <f t="shared" si="2"/>
        <v>210446.14499999999</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716029</v>
      </c>
      <c r="D112" s="58">
        <f>PRRAS!E122</f>
        <v>644110</v>
      </c>
      <c r="E112" s="58">
        <v>0</v>
      </c>
      <c r="F112" s="58">
        <v>0</v>
      </c>
      <c r="G112" s="59">
        <f t="shared" si="2"/>
        <v>222471.639</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716029</v>
      </c>
      <c r="D117" s="58">
        <f>PRRAS!E127</f>
        <v>644110</v>
      </c>
      <c r="E117" s="58">
        <v>0</v>
      </c>
      <c r="F117" s="58">
        <v>0</v>
      </c>
      <c r="G117" s="59">
        <f t="shared" si="2"/>
        <v>232492.88400000002</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47750</v>
      </c>
      <c r="D124" s="58">
        <f>PRRAS!E134</f>
        <v>71609</v>
      </c>
      <c r="E124" s="58">
        <v>0</v>
      </c>
      <c r="F124" s="58">
        <v>0</v>
      </c>
      <c r="G124" s="59">
        <f t="shared" si="2"/>
        <v>23489.063999999998</v>
      </c>
      <c r="H124" s="59">
        <f t="shared" si="3"/>
        <v>0</v>
      </c>
      <c r="I124" s="60">
        <v>0</v>
      </c>
    </row>
    <row r="125" spans="1:9">
      <c r="A125" s="57">
        <v>151</v>
      </c>
      <c r="B125" s="58">
        <f>PRRAS!C135</f>
        <v>124</v>
      </c>
      <c r="C125" s="58">
        <f>PRRAS!D135</f>
        <v>42250</v>
      </c>
      <c r="D125" s="58">
        <f>PRRAS!E135</f>
        <v>64383</v>
      </c>
      <c r="E125" s="58">
        <v>0</v>
      </c>
      <c r="F125" s="58">
        <v>0</v>
      </c>
      <c r="G125" s="59">
        <f t="shared" si="2"/>
        <v>21205.984</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42250</v>
      </c>
      <c r="D127" s="58">
        <f>PRRAS!E137</f>
        <v>64383</v>
      </c>
      <c r="E127" s="58">
        <v>0</v>
      </c>
      <c r="F127" s="58">
        <v>0</v>
      </c>
      <c r="G127" s="59">
        <f t="shared" si="2"/>
        <v>21548.016</v>
      </c>
      <c r="H127" s="59">
        <f t="shared" si="3"/>
        <v>0</v>
      </c>
      <c r="I127" s="60">
        <v>0</v>
      </c>
    </row>
    <row r="128" spans="1:9">
      <c r="A128" s="57">
        <v>151</v>
      </c>
      <c r="B128" s="58">
        <f>PRRAS!C138</f>
        <v>127</v>
      </c>
      <c r="C128" s="58">
        <f>PRRAS!D138</f>
        <v>5500</v>
      </c>
      <c r="D128" s="58">
        <f>PRRAS!E138</f>
        <v>7226</v>
      </c>
      <c r="E128" s="58">
        <v>0</v>
      </c>
      <c r="F128" s="58">
        <v>0</v>
      </c>
      <c r="G128" s="59">
        <f t="shared" si="2"/>
        <v>2533.904</v>
      </c>
      <c r="H128" s="59">
        <f t="shared" si="3"/>
        <v>0</v>
      </c>
      <c r="I128" s="60">
        <v>0</v>
      </c>
    </row>
    <row r="129" spans="1:9">
      <c r="A129" s="57">
        <v>151</v>
      </c>
      <c r="B129" s="58">
        <f>PRRAS!C139</f>
        <v>128</v>
      </c>
      <c r="C129" s="58">
        <f>PRRAS!D139</f>
        <v>5500</v>
      </c>
      <c r="D129" s="58">
        <f>PRRAS!E139</f>
        <v>7226</v>
      </c>
      <c r="E129" s="58">
        <v>0</v>
      </c>
      <c r="F129" s="58">
        <v>0</v>
      </c>
      <c r="G129" s="59">
        <f t="shared" si="2"/>
        <v>2553.8560000000002</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2163998</v>
      </c>
      <c r="D131" s="58">
        <f>PRRAS!E141</f>
        <v>2856358</v>
      </c>
      <c r="E131" s="58">
        <v>0</v>
      </c>
      <c r="F131" s="58">
        <v>0</v>
      </c>
      <c r="G131" s="59">
        <f t="shared" si="4"/>
        <v>1023972.8200000001</v>
      </c>
      <c r="H131" s="59">
        <f t="shared" si="5"/>
        <v>0</v>
      </c>
      <c r="I131" s="60">
        <v>0</v>
      </c>
    </row>
    <row r="132" spans="1:9">
      <c r="A132" s="57">
        <v>151</v>
      </c>
      <c r="B132" s="58">
        <f>PRRAS!C142</f>
        <v>131</v>
      </c>
      <c r="C132" s="58">
        <f>PRRAS!D142</f>
        <v>2163998</v>
      </c>
      <c r="D132" s="58">
        <f>PRRAS!E142</f>
        <v>2856358</v>
      </c>
      <c r="E132" s="58">
        <v>0</v>
      </c>
      <c r="F132" s="58">
        <v>0</v>
      </c>
      <c r="G132" s="59">
        <f t="shared" si="4"/>
        <v>1031849.534</v>
      </c>
      <c r="H132" s="59">
        <f t="shared" si="5"/>
        <v>0</v>
      </c>
      <c r="I132" s="60">
        <v>0</v>
      </c>
    </row>
    <row r="133" spans="1:9">
      <c r="A133" s="57">
        <v>151</v>
      </c>
      <c r="B133" s="58">
        <f>PRRAS!C143</f>
        <v>132</v>
      </c>
      <c r="C133" s="58">
        <f>PRRAS!D143</f>
        <v>2130089</v>
      </c>
      <c r="D133" s="58">
        <f>PRRAS!E143</f>
        <v>2272329</v>
      </c>
      <c r="E133" s="58">
        <v>0</v>
      </c>
      <c r="F133" s="58">
        <v>0</v>
      </c>
      <c r="G133" s="59">
        <f t="shared" si="4"/>
        <v>881066.60400000005</v>
      </c>
      <c r="H133" s="59">
        <f t="shared" si="5"/>
        <v>0</v>
      </c>
      <c r="I133" s="60">
        <v>0</v>
      </c>
    </row>
    <row r="134" spans="1:9">
      <c r="A134" s="57">
        <v>151</v>
      </c>
      <c r="B134" s="58">
        <f>PRRAS!C144</f>
        <v>133</v>
      </c>
      <c r="C134" s="58">
        <f>PRRAS!D144</f>
        <v>33909</v>
      </c>
      <c r="D134" s="58">
        <f>PRRAS!E144</f>
        <v>584029</v>
      </c>
      <c r="E134" s="58">
        <v>0</v>
      </c>
      <c r="F134" s="58">
        <v>0</v>
      </c>
      <c r="G134" s="59">
        <f t="shared" si="4"/>
        <v>159861.611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9501560</v>
      </c>
      <c r="D149" s="58">
        <f>PRRAS!E159</f>
        <v>9942085</v>
      </c>
      <c r="E149" s="58">
        <v>0</v>
      </c>
      <c r="F149" s="58">
        <v>0</v>
      </c>
      <c r="G149" s="59">
        <f t="shared" si="4"/>
        <v>4349088.04</v>
      </c>
      <c r="H149" s="59">
        <f t="shared" si="5"/>
        <v>0</v>
      </c>
      <c r="I149" s="60">
        <v>0</v>
      </c>
    </row>
    <row r="150" spans="1:9">
      <c r="A150" s="57">
        <v>151</v>
      </c>
      <c r="B150" s="58">
        <f>PRRAS!C160</f>
        <v>149</v>
      </c>
      <c r="C150" s="58">
        <f>PRRAS!D160</f>
        <v>6994124</v>
      </c>
      <c r="D150" s="58">
        <f>PRRAS!E160</f>
        <v>7271385</v>
      </c>
      <c r="E150" s="58">
        <v>0</v>
      </c>
      <c r="F150" s="58">
        <v>0</v>
      </c>
      <c r="G150" s="59">
        <f t="shared" si="4"/>
        <v>3208997.2059999998</v>
      </c>
      <c r="H150" s="59">
        <f t="shared" si="5"/>
        <v>0</v>
      </c>
      <c r="I150" s="60">
        <v>0</v>
      </c>
    </row>
    <row r="151" spans="1:9">
      <c r="A151" s="57">
        <v>151</v>
      </c>
      <c r="B151" s="58">
        <f>PRRAS!C161</f>
        <v>150</v>
      </c>
      <c r="C151" s="58">
        <f>PRRAS!D161</f>
        <v>5778743</v>
      </c>
      <c r="D151" s="58">
        <f>PRRAS!E161</f>
        <v>5968529</v>
      </c>
      <c r="E151" s="58">
        <v>0</v>
      </c>
      <c r="F151" s="58">
        <v>0</v>
      </c>
      <c r="G151" s="59">
        <f t="shared" si="4"/>
        <v>2657370.15</v>
      </c>
      <c r="H151" s="59">
        <f t="shared" si="5"/>
        <v>0</v>
      </c>
      <c r="I151" s="60">
        <v>0</v>
      </c>
    </row>
    <row r="152" spans="1:9">
      <c r="A152" s="57">
        <v>151</v>
      </c>
      <c r="B152" s="58">
        <f>PRRAS!C162</f>
        <v>151</v>
      </c>
      <c r="C152" s="58">
        <f>PRRAS!D162</f>
        <v>5731688</v>
      </c>
      <c r="D152" s="58">
        <f>PRRAS!E162</f>
        <v>5922581</v>
      </c>
      <c r="E152" s="58">
        <v>0</v>
      </c>
      <c r="F152" s="58">
        <v>0</v>
      </c>
      <c r="G152" s="59">
        <f t="shared" si="4"/>
        <v>2654104.35</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35256</v>
      </c>
      <c r="D154" s="58">
        <f>PRRAS!E164</f>
        <v>28156</v>
      </c>
      <c r="E154" s="58">
        <v>0</v>
      </c>
      <c r="F154" s="58">
        <v>0</v>
      </c>
      <c r="G154" s="59">
        <f t="shared" si="4"/>
        <v>14009.904</v>
      </c>
      <c r="H154" s="59">
        <f t="shared" si="5"/>
        <v>0</v>
      </c>
      <c r="I154" s="60">
        <v>0</v>
      </c>
    </row>
    <row r="155" spans="1:9">
      <c r="A155" s="57">
        <v>151</v>
      </c>
      <c r="B155" s="58">
        <f>PRRAS!C165</f>
        <v>154</v>
      </c>
      <c r="C155" s="58">
        <f>PRRAS!D165</f>
        <v>11799</v>
      </c>
      <c r="D155" s="58">
        <f>PRRAS!E165</f>
        <v>17792</v>
      </c>
      <c r="E155" s="58">
        <v>0</v>
      </c>
      <c r="F155" s="58">
        <v>0</v>
      </c>
      <c r="G155" s="59">
        <f t="shared" si="4"/>
        <v>7296.982</v>
      </c>
      <c r="H155" s="59">
        <f t="shared" si="5"/>
        <v>0</v>
      </c>
      <c r="I155" s="60">
        <v>0</v>
      </c>
    </row>
    <row r="156" spans="1:9">
      <c r="A156" s="57">
        <v>151</v>
      </c>
      <c r="B156" s="58">
        <f>PRRAS!C166</f>
        <v>155</v>
      </c>
      <c r="C156" s="58">
        <f>PRRAS!D166</f>
        <v>196752</v>
      </c>
      <c r="D156" s="58">
        <f>PRRAS!E166</f>
        <v>245271</v>
      </c>
      <c r="E156" s="58">
        <v>0</v>
      </c>
      <c r="F156" s="58">
        <v>0</v>
      </c>
      <c r="G156" s="59">
        <f t="shared" si="4"/>
        <v>106530.56999999999</v>
      </c>
      <c r="H156" s="59">
        <f t="shared" si="5"/>
        <v>0</v>
      </c>
      <c r="I156" s="60">
        <v>0</v>
      </c>
    </row>
    <row r="157" spans="1:9">
      <c r="A157" s="57">
        <v>151</v>
      </c>
      <c r="B157" s="58">
        <f>PRRAS!C167</f>
        <v>156</v>
      </c>
      <c r="C157" s="58">
        <f>PRRAS!D167</f>
        <v>1018629</v>
      </c>
      <c r="D157" s="58">
        <f>PRRAS!E167</f>
        <v>1057585</v>
      </c>
      <c r="E157" s="58">
        <v>0</v>
      </c>
      <c r="F157" s="58">
        <v>0</v>
      </c>
      <c r="G157" s="59">
        <f t="shared" si="4"/>
        <v>488872.64399999997</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867298</v>
      </c>
      <c r="D159" s="58">
        <f>PRRAS!E169</f>
        <v>900846</v>
      </c>
      <c r="E159" s="58">
        <v>0</v>
      </c>
      <c r="F159" s="58">
        <v>0</v>
      </c>
      <c r="G159" s="59">
        <f t="shared" si="4"/>
        <v>421700.42</v>
      </c>
      <c r="H159" s="59">
        <f t="shared" si="5"/>
        <v>0</v>
      </c>
      <c r="I159" s="60">
        <v>0</v>
      </c>
    </row>
    <row r="160" spans="1:9">
      <c r="A160" s="57">
        <v>151</v>
      </c>
      <c r="B160" s="58">
        <f>PRRAS!C170</f>
        <v>159</v>
      </c>
      <c r="C160" s="58">
        <f>PRRAS!D170</f>
        <v>151331</v>
      </c>
      <c r="D160" s="58">
        <f>PRRAS!E170</f>
        <v>156739</v>
      </c>
      <c r="E160" s="58">
        <v>0</v>
      </c>
      <c r="F160" s="58">
        <v>0</v>
      </c>
      <c r="G160" s="59">
        <f t="shared" si="4"/>
        <v>73904.630999999994</v>
      </c>
      <c r="H160" s="59">
        <f t="shared" si="5"/>
        <v>0</v>
      </c>
      <c r="I160" s="60">
        <v>0</v>
      </c>
    </row>
    <row r="161" spans="1:9">
      <c r="A161" s="57">
        <v>151</v>
      </c>
      <c r="B161" s="58">
        <f>PRRAS!C171</f>
        <v>160</v>
      </c>
      <c r="C161" s="58">
        <f>PRRAS!D171</f>
        <v>2119796</v>
      </c>
      <c r="D161" s="58">
        <f>PRRAS!E171</f>
        <v>2155499</v>
      </c>
      <c r="E161" s="58">
        <v>0</v>
      </c>
      <c r="F161" s="58">
        <v>0</v>
      </c>
      <c r="G161" s="59">
        <f t="shared" si="4"/>
        <v>1028927.04</v>
      </c>
      <c r="H161" s="59">
        <f t="shared" si="5"/>
        <v>0</v>
      </c>
      <c r="I161" s="60">
        <v>0</v>
      </c>
    </row>
    <row r="162" spans="1:9">
      <c r="A162" s="57">
        <v>151</v>
      </c>
      <c r="B162" s="58">
        <f>PRRAS!C172</f>
        <v>161</v>
      </c>
      <c r="C162" s="58">
        <f>PRRAS!D172</f>
        <v>234039</v>
      </c>
      <c r="D162" s="58">
        <f>PRRAS!E172</f>
        <v>249886</v>
      </c>
      <c r="E162" s="58">
        <v>0</v>
      </c>
      <c r="F162" s="58">
        <v>0</v>
      </c>
      <c r="G162" s="59">
        <f t="shared" si="4"/>
        <v>118143.571</v>
      </c>
      <c r="H162" s="59">
        <f t="shared" si="5"/>
        <v>0</v>
      </c>
      <c r="I162" s="60">
        <v>0</v>
      </c>
    </row>
    <row r="163" spans="1:9">
      <c r="A163" s="57">
        <v>151</v>
      </c>
      <c r="B163" s="58">
        <f>PRRAS!C173</f>
        <v>162</v>
      </c>
      <c r="C163" s="58">
        <f>PRRAS!D173</f>
        <v>44920</v>
      </c>
      <c r="D163" s="58">
        <f>PRRAS!E173</f>
        <v>50733</v>
      </c>
      <c r="E163" s="58">
        <v>0</v>
      </c>
      <c r="F163" s="58">
        <v>0</v>
      </c>
      <c r="G163" s="59">
        <f t="shared" si="4"/>
        <v>23714.531999999999</v>
      </c>
      <c r="H163" s="59">
        <f t="shared" si="5"/>
        <v>0</v>
      </c>
      <c r="I163" s="60">
        <v>0</v>
      </c>
    </row>
    <row r="164" spans="1:9">
      <c r="A164" s="57">
        <v>151</v>
      </c>
      <c r="B164" s="58">
        <f>PRRAS!C174</f>
        <v>163</v>
      </c>
      <c r="C164" s="58">
        <f>PRRAS!D174</f>
        <v>177136</v>
      </c>
      <c r="D164" s="58">
        <f>PRRAS!E174</f>
        <v>173167</v>
      </c>
      <c r="E164" s="58">
        <v>0</v>
      </c>
      <c r="F164" s="58">
        <v>0</v>
      </c>
      <c r="G164" s="59">
        <f t="shared" si="4"/>
        <v>85325.61</v>
      </c>
      <c r="H164" s="59">
        <f t="shared" si="5"/>
        <v>0</v>
      </c>
      <c r="I164" s="60">
        <v>0</v>
      </c>
    </row>
    <row r="165" spans="1:9">
      <c r="A165" s="57">
        <v>151</v>
      </c>
      <c r="B165" s="58">
        <f>PRRAS!C175</f>
        <v>164</v>
      </c>
      <c r="C165" s="58">
        <f>PRRAS!D175</f>
        <v>8095</v>
      </c>
      <c r="D165" s="58">
        <f>PRRAS!E175</f>
        <v>21112</v>
      </c>
      <c r="E165" s="58">
        <v>0</v>
      </c>
      <c r="F165" s="58">
        <v>0</v>
      </c>
      <c r="G165" s="59">
        <f t="shared" si="4"/>
        <v>8252.3160000000007</v>
      </c>
      <c r="H165" s="59">
        <f t="shared" si="5"/>
        <v>0</v>
      </c>
      <c r="I165" s="60">
        <v>0</v>
      </c>
    </row>
    <row r="166" spans="1:9">
      <c r="A166" s="57">
        <v>151</v>
      </c>
      <c r="B166" s="58">
        <f>PRRAS!C176</f>
        <v>165</v>
      </c>
      <c r="C166" s="58">
        <f>PRRAS!D176</f>
        <v>3888</v>
      </c>
      <c r="D166" s="58">
        <f>PRRAS!E176</f>
        <v>4874</v>
      </c>
      <c r="E166" s="58">
        <v>0</v>
      </c>
      <c r="F166" s="58">
        <v>0</v>
      </c>
      <c r="G166" s="59">
        <f t="shared" si="4"/>
        <v>2249.94</v>
      </c>
      <c r="H166" s="59">
        <f t="shared" si="5"/>
        <v>0</v>
      </c>
      <c r="I166" s="60">
        <v>0</v>
      </c>
    </row>
    <row r="167" spans="1:9">
      <c r="A167" s="57">
        <v>151</v>
      </c>
      <c r="B167" s="58">
        <f>PRRAS!C177</f>
        <v>166</v>
      </c>
      <c r="C167" s="58">
        <f>PRRAS!D177</f>
        <v>892868</v>
      </c>
      <c r="D167" s="58">
        <f>PRRAS!E177</f>
        <v>882327</v>
      </c>
      <c r="E167" s="58">
        <v>0</v>
      </c>
      <c r="F167" s="58">
        <v>0</v>
      </c>
      <c r="G167" s="59">
        <f t="shared" si="4"/>
        <v>441148.652</v>
      </c>
      <c r="H167" s="59">
        <f t="shared" si="5"/>
        <v>0</v>
      </c>
      <c r="I167" s="60">
        <v>0</v>
      </c>
    </row>
    <row r="168" spans="1:9">
      <c r="A168" s="57">
        <v>151</v>
      </c>
      <c r="B168" s="58">
        <f>PRRAS!C178</f>
        <v>167</v>
      </c>
      <c r="C168" s="58">
        <f>PRRAS!D178</f>
        <v>76367</v>
      </c>
      <c r="D168" s="58">
        <f>PRRAS!E178</f>
        <v>92129</v>
      </c>
      <c r="E168" s="58">
        <v>0</v>
      </c>
      <c r="F168" s="58">
        <v>0</v>
      </c>
      <c r="G168" s="59">
        <f t="shared" si="4"/>
        <v>43524.375</v>
      </c>
      <c r="H168" s="59">
        <f t="shared" si="5"/>
        <v>0</v>
      </c>
      <c r="I168" s="60">
        <v>0</v>
      </c>
    </row>
    <row r="169" spans="1:9">
      <c r="A169" s="57">
        <v>151</v>
      </c>
      <c r="B169" s="58">
        <f>PRRAS!C179</f>
        <v>168</v>
      </c>
      <c r="C169" s="58">
        <f>PRRAS!D179</f>
        <v>360957</v>
      </c>
      <c r="D169" s="58">
        <f>PRRAS!E179</f>
        <v>424423</v>
      </c>
      <c r="E169" s="58">
        <v>0</v>
      </c>
      <c r="F169" s="58">
        <v>0</v>
      </c>
      <c r="G169" s="59">
        <f t="shared" si="4"/>
        <v>203246.90400000001</v>
      </c>
      <c r="H169" s="59">
        <f t="shared" si="5"/>
        <v>0</v>
      </c>
      <c r="I169" s="60">
        <v>0</v>
      </c>
    </row>
    <row r="170" spans="1:9">
      <c r="A170" s="57">
        <v>151</v>
      </c>
      <c r="B170" s="58">
        <f>PRRAS!C180</f>
        <v>169</v>
      </c>
      <c r="C170" s="58">
        <f>PRRAS!D180</f>
        <v>239056</v>
      </c>
      <c r="D170" s="58">
        <f>PRRAS!E180</f>
        <v>291428</v>
      </c>
      <c r="E170" s="58">
        <v>0</v>
      </c>
      <c r="F170" s="58">
        <v>0</v>
      </c>
      <c r="G170" s="59">
        <f t="shared" si="4"/>
        <v>138903.128</v>
      </c>
      <c r="H170" s="59">
        <f t="shared" si="5"/>
        <v>0</v>
      </c>
      <c r="I170" s="60">
        <v>0</v>
      </c>
    </row>
    <row r="171" spans="1:9">
      <c r="A171" s="57">
        <v>151</v>
      </c>
      <c r="B171" s="58">
        <f>PRRAS!C181</f>
        <v>170</v>
      </c>
      <c r="C171" s="58">
        <f>PRRAS!D181</f>
        <v>199877</v>
      </c>
      <c r="D171" s="58">
        <f>PRRAS!E181</f>
        <v>54374</v>
      </c>
      <c r="E171" s="58">
        <v>0</v>
      </c>
      <c r="F171" s="58">
        <v>0</v>
      </c>
      <c r="G171" s="59">
        <f t="shared" si="4"/>
        <v>52466.250000000007</v>
      </c>
      <c r="H171" s="59">
        <f t="shared" si="5"/>
        <v>0</v>
      </c>
      <c r="I171" s="60">
        <v>0</v>
      </c>
    </row>
    <row r="172" spans="1:9">
      <c r="A172" s="57">
        <v>151</v>
      </c>
      <c r="B172" s="58">
        <f>PRRAS!C182</f>
        <v>171</v>
      </c>
      <c r="C172" s="58">
        <f>PRRAS!D182</f>
        <v>8141</v>
      </c>
      <c r="D172" s="58">
        <f>PRRAS!E182</f>
        <v>14191</v>
      </c>
      <c r="E172" s="58">
        <v>0</v>
      </c>
      <c r="F172" s="58">
        <v>0</v>
      </c>
      <c r="G172" s="59">
        <f t="shared" si="4"/>
        <v>6245.4330000000009</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8470</v>
      </c>
      <c r="D174" s="58">
        <f>PRRAS!E184</f>
        <v>5782</v>
      </c>
      <c r="E174" s="58">
        <v>0</v>
      </c>
      <c r="F174" s="58">
        <v>0</v>
      </c>
      <c r="G174" s="59">
        <f t="shared" si="4"/>
        <v>3465.8819999999996</v>
      </c>
      <c r="H174" s="59">
        <f t="shared" si="5"/>
        <v>0</v>
      </c>
      <c r="I174" s="60">
        <v>0</v>
      </c>
    </row>
    <row r="175" spans="1:9">
      <c r="A175" s="57">
        <v>151</v>
      </c>
      <c r="B175" s="58">
        <f>PRRAS!C185</f>
        <v>174</v>
      </c>
      <c r="C175" s="58">
        <f>PRRAS!D185</f>
        <v>574355</v>
      </c>
      <c r="D175" s="58">
        <f>PRRAS!E185</f>
        <v>812540</v>
      </c>
      <c r="E175" s="58">
        <v>0</v>
      </c>
      <c r="F175" s="58">
        <v>0</v>
      </c>
      <c r="G175" s="59">
        <f t="shared" si="4"/>
        <v>382701.69</v>
      </c>
      <c r="H175" s="59">
        <f t="shared" si="5"/>
        <v>0</v>
      </c>
      <c r="I175" s="60">
        <v>0</v>
      </c>
    </row>
    <row r="176" spans="1:9">
      <c r="A176" s="57">
        <v>151</v>
      </c>
      <c r="B176" s="58">
        <f>PRRAS!C186</f>
        <v>175</v>
      </c>
      <c r="C176" s="58">
        <f>PRRAS!D186</f>
        <v>68407</v>
      </c>
      <c r="D176" s="58">
        <f>PRRAS!E186</f>
        <v>55331</v>
      </c>
      <c r="E176" s="58">
        <v>0</v>
      </c>
      <c r="F176" s="58">
        <v>0</v>
      </c>
      <c r="G176" s="59">
        <f t="shared" si="4"/>
        <v>31337.074999999997</v>
      </c>
      <c r="H176" s="59">
        <f t="shared" si="5"/>
        <v>0</v>
      </c>
      <c r="I176" s="60">
        <v>0</v>
      </c>
    </row>
    <row r="177" spans="1:9">
      <c r="A177" s="57">
        <v>151</v>
      </c>
      <c r="B177" s="58">
        <f>PRRAS!C187</f>
        <v>176</v>
      </c>
      <c r="C177" s="58">
        <f>PRRAS!D187</f>
        <v>170488</v>
      </c>
      <c r="D177" s="58">
        <f>PRRAS!E187</f>
        <v>447340</v>
      </c>
      <c r="E177" s="58">
        <v>0</v>
      </c>
      <c r="F177" s="58">
        <v>0</v>
      </c>
      <c r="G177" s="59">
        <f t="shared" si="4"/>
        <v>187469.568</v>
      </c>
      <c r="H177" s="59">
        <f t="shared" si="5"/>
        <v>0</v>
      </c>
      <c r="I177" s="60">
        <v>0</v>
      </c>
    </row>
    <row r="178" spans="1:9">
      <c r="A178" s="57">
        <v>151</v>
      </c>
      <c r="B178" s="58">
        <f>PRRAS!C188</f>
        <v>177</v>
      </c>
      <c r="C178" s="58">
        <f>PRRAS!D188</f>
        <v>7715</v>
      </c>
      <c r="D178" s="58">
        <f>PRRAS!E188</f>
        <v>2082</v>
      </c>
      <c r="E178" s="58">
        <v>0</v>
      </c>
      <c r="F178" s="58">
        <v>0</v>
      </c>
      <c r="G178" s="59">
        <f t="shared" si="4"/>
        <v>2102.5830000000001</v>
      </c>
      <c r="H178" s="59">
        <f t="shared" si="5"/>
        <v>0</v>
      </c>
      <c r="I178" s="60">
        <v>0</v>
      </c>
    </row>
    <row r="179" spans="1:9">
      <c r="A179" s="57">
        <v>151</v>
      </c>
      <c r="B179" s="58">
        <f>PRRAS!C189</f>
        <v>178</v>
      </c>
      <c r="C179" s="58">
        <f>PRRAS!D189</f>
        <v>94382</v>
      </c>
      <c r="D179" s="58">
        <f>PRRAS!E189</f>
        <v>111836</v>
      </c>
      <c r="E179" s="58">
        <v>0</v>
      </c>
      <c r="F179" s="58">
        <v>0</v>
      </c>
      <c r="G179" s="59">
        <f t="shared" si="4"/>
        <v>56613.611999999994</v>
      </c>
      <c r="H179" s="59">
        <f t="shared" si="5"/>
        <v>0</v>
      </c>
      <c r="I179" s="60">
        <v>0</v>
      </c>
    </row>
    <row r="180" spans="1:9">
      <c r="A180" s="57">
        <v>151</v>
      </c>
      <c r="B180" s="58">
        <f>PRRAS!C190</f>
        <v>179</v>
      </c>
      <c r="C180" s="58">
        <f>PRRAS!D190</f>
        <v>128743</v>
      </c>
      <c r="D180" s="58">
        <f>PRRAS!E190</f>
        <v>80718</v>
      </c>
      <c r="E180" s="58">
        <v>0</v>
      </c>
      <c r="F180" s="58">
        <v>0</v>
      </c>
      <c r="G180" s="59">
        <f t="shared" si="4"/>
        <v>51942.040999999997</v>
      </c>
      <c r="H180" s="59">
        <f t="shared" si="5"/>
        <v>0</v>
      </c>
      <c r="I180" s="60">
        <v>0</v>
      </c>
    </row>
    <row r="181" spans="1:9">
      <c r="A181" s="57">
        <v>151</v>
      </c>
      <c r="B181" s="58">
        <f>PRRAS!C191</f>
        <v>180</v>
      </c>
      <c r="C181" s="58">
        <f>PRRAS!D191</f>
        <v>8830</v>
      </c>
      <c r="D181" s="58">
        <f>PRRAS!E191</f>
        <v>14853</v>
      </c>
      <c r="E181" s="58">
        <v>0</v>
      </c>
      <c r="F181" s="58">
        <v>0</v>
      </c>
      <c r="G181" s="59">
        <f t="shared" si="4"/>
        <v>6936.48</v>
      </c>
      <c r="H181" s="59">
        <f t="shared" si="5"/>
        <v>0</v>
      </c>
      <c r="I181" s="60">
        <v>0</v>
      </c>
    </row>
    <row r="182" spans="1:9">
      <c r="A182" s="57">
        <v>151</v>
      </c>
      <c r="B182" s="58">
        <f>PRRAS!C192</f>
        <v>181</v>
      </c>
      <c r="C182" s="58">
        <f>PRRAS!D192</f>
        <v>57680</v>
      </c>
      <c r="D182" s="58">
        <f>PRRAS!E192</f>
        <v>83273</v>
      </c>
      <c r="E182" s="58">
        <v>0</v>
      </c>
      <c r="F182" s="58">
        <v>0</v>
      </c>
      <c r="G182" s="59">
        <f t="shared" si="4"/>
        <v>40584.905999999995</v>
      </c>
      <c r="H182" s="59">
        <f t="shared" si="5"/>
        <v>0</v>
      </c>
      <c r="I182" s="60">
        <v>0</v>
      </c>
    </row>
    <row r="183" spans="1:9">
      <c r="A183" s="57">
        <v>151</v>
      </c>
      <c r="B183" s="58">
        <f>PRRAS!C193</f>
        <v>182</v>
      </c>
      <c r="C183" s="58">
        <f>PRRAS!D193</f>
        <v>7438</v>
      </c>
      <c r="D183" s="58">
        <f>PRRAS!E193</f>
        <v>10800</v>
      </c>
      <c r="E183" s="58">
        <v>0</v>
      </c>
      <c r="F183" s="58">
        <v>0</v>
      </c>
      <c r="G183" s="59">
        <f t="shared" si="4"/>
        <v>5284.9160000000002</v>
      </c>
      <c r="H183" s="59">
        <f t="shared" si="5"/>
        <v>0</v>
      </c>
      <c r="I183" s="60">
        <v>0</v>
      </c>
    </row>
    <row r="184" spans="1:9">
      <c r="A184" s="57">
        <v>151</v>
      </c>
      <c r="B184" s="58">
        <f>PRRAS!C194</f>
        <v>183</v>
      </c>
      <c r="C184" s="58">
        <f>PRRAS!D194</f>
        <v>30672</v>
      </c>
      <c r="D184" s="58">
        <f>PRRAS!E194</f>
        <v>6307</v>
      </c>
      <c r="E184" s="58">
        <v>0</v>
      </c>
      <c r="F184" s="58">
        <v>0</v>
      </c>
      <c r="G184" s="59">
        <f t="shared" si="4"/>
        <v>7921.3379999999997</v>
      </c>
      <c r="H184" s="59">
        <f t="shared" si="5"/>
        <v>0</v>
      </c>
      <c r="I184" s="60">
        <v>0</v>
      </c>
    </row>
    <row r="185" spans="1:9">
      <c r="A185" s="57">
        <v>151</v>
      </c>
      <c r="B185" s="58">
        <f>PRRAS!C195</f>
        <v>184</v>
      </c>
      <c r="C185" s="58">
        <f>PRRAS!D195</f>
        <v>31639</v>
      </c>
      <c r="D185" s="58">
        <f>PRRAS!E195</f>
        <v>2637</v>
      </c>
      <c r="E185" s="58">
        <v>0</v>
      </c>
      <c r="F185" s="58">
        <v>0</v>
      </c>
      <c r="G185" s="59">
        <f t="shared" si="4"/>
        <v>6791.9920000000002</v>
      </c>
      <c r="H185" s="59">
        <f t="shared" si="5"/>
        <v>0</v>
      </c>
      <c r="I185" s="60">
        <v>0</v>
      </c>
    </row>
    <row r="186" spans="1:9">
      <c r="A186" s="57">
        <v>151</v>
      </c>
      <c r="B186" s="58">
        <f>PRRAS!C196</f>
        <v>185</v>
      </c>
      <c r="C186" s="58">
        <f>PRRAS!D196</f>
        <v>386895</v>
      </c>
      <c r="D186" s="58">
        <f>PRRAS!E196</f>
        <v>208109</v>
      </c>
      <c r="E186" s="58">
        <v>0</v>
      </c>
      <c r="F186" s="58">
        <v>0</v>
      </c>
      <c r="G186" s="59">
        <f t="shared" si="4"/>
        <v>148575.905</v>
      </c>
      <c r="H186" s="59">
        <f t="shared" si="5"/>
        <v>0</v>
      </c>
      <c r="I186" s="60">
        <v>0</v>
      </c>
    </row>
    <row r="187" spans="1:9">
      <c r="A187" s="57">
        <v>151</v>
      </c>
      <c r="B187" s="58">
        <f>PRRAS!C197</f>
        <v>186</v>
      </c>
      <c r="C187" s="58">
        <f>PRRAS!D197</f>
        <v>55459</v>
      </c>
      <c r="D187" s="58">
        <f>PRRAS!E197</f>
        <v>68419</v>
      </c>
      <c r="E187" s="58">
        <v>0</v>
      </c>
      <c r="F187" s="58">
        <v>0</v>
      </c>
      <c r="G187" s="59">
        <f t="shared" si="4"/>
        <v>35767.241999999998</v>
      </c>
      <c r="H187" s="59">
        <f t="shared" si="5"/>
        <v>0</v>
      </c>
      <c r="I187" s="60">
        <v>0</v>
      </c>
    </row>
    <row r="188" spans="1:9">
      <c r="A188" s="57">
        <v>151</v>
      </c>
      <c r="B188" s="58">
        <f>PRRAS!C198</f>
        <v>187</v>
      </c>
      <c r="C188" s="58">
        <f>PRRAS!D198</f>
        <v>10833</v>
      </c>
      <c r="D188" s="58">
        <f>PRRAS!E198</f>
        <v>12019</v>
      </c>
      <c r="E188" s="58">
        <v>0</v>
      </c>
      <c r="F188" s="58">
        <v>0</v>
      </c>
      <c r="G188" s="59">
        <f t="shared" si="4"/>
        <v>6520.8770000000004</v>
      </c>
      <c r="H188" s="59">
        <f t="shared" si="5"/>
        <v>0</v>
      </c>
      <c r="I188" s="60">
        <v>0</v>
      </c>
    </row>
    <row r="189" spans="1:9">
      <c r="A189" s="57">
        <v>151</v>
      </c>
      <c r="B189" s="58">
        <f>PRRAS!C199</f>
        <v>188</v>
      </c>
      <c r="C189" s="58">
        <f>PRRAS!D199</f>
        <v>12489</v>
      </c>
      <c r="D189" s="58">
        <f>PRRAS!E199</f>
        <v>2340</v>
      </c>
      <c r="E189" s="58">
        <v>0</v>
      </c>
      <c r="F189" s="58">
        <v>0</v>
      </c>
      <c r="G189" s="59">
        <f t="shared" si="4"/>
        <v>3227.7719999999999</v>
      </c>
      <c r="H189" s="59">
        <f t="shared" si="5"/>
        <v>0</v>
      </c>
      <c r="I189" s="60">
        <v>0</v>
      </c>
    </row>
    <row r="190" spans="1:9">
      <c r="A190" s="57">
        <v>151</v>
      </c>
      <c r="B190" s="58">
        <f>PRRAS!C200</f>
        <v>189</v>
      </c>
      <c r="C190" s="58">
        <f>PRRAS!D200</f>
        <v>4200</v>
      </c>
      <c r="D190" s="58">
        <f>PRRAS!E200</f>
        <v>4500</v>
      </c>
      <c r="E190" s="58">
        <v>0</v>
      </c>
      <c r="F190" s="58">
        <v>0</v>
      </c>
      <c r="G190" s="59">
        <f t="shared" si="4"/>
        <v>2494.8000000000002</v>
      </c>
      <c r="H190" s="59">
        <f t="shared" si="5"/>
        <v>0</v>
      </c>
      <c r="I190" s="60">
        <v>0</v>
      </c>
    </row>
    <row r="191" spans="1:9">
      <c r="A191" s="57">
        <v>151</v>
      </c>
      <c r="B191" s="58">
        <f>PRRAS!C201</f>
        <v>190</v>
      </c>
      <c r="C191" s="58">
        <f>PRRAS!D201</f>
        <v>1262</v>
      </c>
      <c r="D191" s="58">
        <f>PRRAS!E201</f>
        <v>0</v>
      </c>
      <c r="E191" s="58">
        <v>0</v>
      </c>
      <c r="F191" s="58">
        <v>0</v>
      </c>
      <c r="G191" s="59">
        <f t="shared" si="4"/>
        <v>239.78</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302652</v>
      </c>
      <c r="D193" s="58">
        <f>PRRAS!E203</f>
        <v>120831</v>
      </c>
      <c r="E193" s="58">
        <v>0</v>
      </c>
      <c r="F193" s="58">
        <v>0</v>
      </c>
      <c r="G193" s="59">
        <f t="shared" si="4"/>
        <v>104508.288</v>
      </c>
      <c r="H193" s="59">
        <f t="shared" si="5"/>
        <v>0</v>
      </c>
      <c r="I193" s="60">
        <v>0</v>
      </c>
    </row>
    <row r="194" spans="1:9">
      <c r="A194" s="57">
        <v>151</v>
      </c>
      <c r="B194" s="58">
        <f>PRRAS!C204</f>
        <v>193</v>
      </c>
      <c r="C194" s="58">
        <f>PRRAS!D204</f>
        <v>8835</v>
      </c>
      <c r="D194" s="58">
        <f>PRRAS!E204</f>
        <v>9534</v>
      </c>
      <c r="E194" s="58">
        <v>0</v>
      </c>
      <c r="F194" s="58">
        <v>0</v>
      </c>
      <c r="G194" s="59">
        <f t="shared" ref="G194:G257" si="6">(B194/1000)*(C194*1+D194*2)</f>
        <v>5385.2790000000005</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8835</v>
      </c>
      <c r="D208" s="58">
        <f>PRRAS!E218</f>
        <v>9534</v>
      </c>
      <c r="E208" s="58">
        <v>0</v>
      </c>
      <c r="F208" s="58">
        <v>0</v>
      </c>
      <c r="G208" s="59">
        <f t="shared" si="6"/>
        <v>5775.9209999999994</v>
      </c>
      <c r="H208" s="59">
        <f t="shared" si="7"/>
        <v>0</v>
      </c>
      <c r="I208" s="60">
        <v>0</v>
      </c>
    </row>
    <row r="209" spans="1:9">
      <c r="A209" s="57">
        <v>151</v>
      </c>
      <c r="B209" s="58">
        <f>PRRAS!C219</f>
        <v>208</v>
      </c>
      <c r="C209" s="58">
        <f>PRRAS!D219</f>
        <v>8786</v>
      </c>
      <c r="D209" s="58">
        <f>PRRAS!E219</f>
        <v>9486</v>
      </c>
      <c r="E209" s="58">
        <v>0</v>
      </c>
      <c r="F209" s="58">
        <v>0</v>
      </c>
      <c r="G209" s="59">
        <f t="shared" si="6"/>
        <v>5773.6639999999998</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49</v>
      </c>
      <c r="D211" s="58">
        <f>PRRAS!E221</f>
        <v>48</v>
      </c>
      <c r="E211" s="58">
        <v>0</v>
      </c>
      <c r="F211" s="58">
        <v>0</v>
      </c>
      <c r="G211" s="59">
        <f t="shared" si="6"/>
        <v>30.45</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378805</v>
      </c>
      <c r="D247" s="58">
        <f>PRRAS!E257</f>
        <v>505667</v>
      </c>
      <c r="E247" s="58">
        <v>0</v>
      </c>
      <c r="F247" s="58">
        <v>0</v>
      </c>
      <c r="G247" s="59">
        <f t="shared" si="6"/>
        <v>341974.19400000002</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378805</v>
      </c>
      <c r="D254" s="58">
        <f>PRRAS!E264</f>
        <v>505667</v>
      </c>
      <c r="E254" s="58">
        <v>0</v>
      </c>
      <c r="F254" s="58">
        <v>0</v>
      </c>
      <c r="G254" s="59">
        <f t="shared" si="6"/>
        <v>351705.16700000002</v>
      </c>
      <c r="H254" s="59">
        <f t="shared" si="7"/>
        <v>0</v>
      </c>
      <c r="I254" s="60">
        <v>0</v>
      </c>
    </row>
    <row r="255" spans="1:9">
      <c r="A255" s="57">
        <v>151</v>
      </c>
      <c r="B255" s="58">
        <f>PRRAS!C265</f>
        <v>254</v>
      </c>
      <c r="C255" s="58">
        <f>PRRAS!D265</f>
        <v>1280</v>
      </c>
      <c r="D255" s="58">
        <f>PRRAS!E265</f>
        <v>2040</v>
      </c>
      <c r="E255" s="58">
        <v>0</v>
      </c>
      <c r="F255" s="58">
        <v>0</v>
      </c>
      <c r="G255" s="59">
        <f t="shared" si="6"/>
        <v>1361.44</v>
      </c>
      <c r="H255" s="59">
        <f t="shared" si="7"/>
        <v>0</v>
      </c>
      <c r="I255" s="60">
        <v>0</v>
      </c>
    </row>
    <row r="256" spans="1:9">
      <c r="A256" s="57">
        <v>151</v>
      </c>
      <c r="B256" s="58">
        <f>PRRAS!C266</f>
        <v>255</v>
      </c>
      <c r="C256" s="58">
        <f>PRRAS!D266</f>
        <v>377525</v>
      </c>
      <c r="D256" s="58">
        <f>PRRAS!E266</f>
        <v>503627</v>
      </c>
      <c r="E256" s="58">
        <v>0</v>
      </c>
      <c r="F256" s="58">
        <v>0</v>
      </c>
      <c r="G256" s="59">
        <f t="shared" si="6"/>
        <v>353118.64500000002</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9501560</v>
      </c>
      <c r="D282" s="58">
        <f>PRRAS!E292</f>
        <v>9942085</v>
      </c>
      <c r="E282" s="58">
        <v>0</v>
      </c>
      <c r="F282" s="58">
        <v>0</v>
      </c>
      <c r="G282" s="59">
        <f t="shared" si="8"/>
        <v>8257390.1300000008</v>
      </c>
      <c r="H282" s="59">
        <f t="shared" si="9"/>
        <v>0</v>
      </c>
      <c r="I282" s="60">
        <v>0</v>
      </c>
    </row>
    <row r="283" spans="1:9">
      <c r="A283" s="57">
        <v>151</v>
      </c>
      <c r="B283" s="58">
        <f>PRRAS!C293</f>
        <v>282</v>
      </c>
      <c r="C283" s="58">
        <f>PRRAS!D293</f>
        <v>80129</v>
      </c>
      <c r="D283" s="58">
        <f>PRRAS!E293</f>
        <v>604834</v>
      </c>
      <c r="E283" s="58">
        <v>0</v>
      </c>
      <c r="F283" s="58">
        <v>0</v>
      </c>
      <c r="G283" s="59">
        <f t="shared" si="8"/>
        <v>363722.75399999996</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227879</v>
      </c>
      <c r="D285" s="58">
        <f>PRRAS!E295</f>
        <v>160258</v>
      </c>
      <c r="E285" s="58">
        <v>0</v>
      </c>
      <c r="F285" s="58">
        <v>0</v>
      </c>
      <c r="G285" s="59">
        <f t="shared" si="8"/>
        <v>155744.18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4680</v>
      </c>
      <c r="D287" s="58">
        <f>PRRAS!E297</f>
        <v>44284</v>
      </c>
      <c r="E287" s="58">
        <v>0</v>
      </c>
      <c r="F287" s="58">
        <v>0</v>
      </c>
      <c r="G287" s="59">
        <f t="shared" si="8"/>
        <v>26668.927999999996</v>
      </c>
      <c r="H287" s="59">
        <f t="shared" si="9"/>
        <v>0</v>
      </c>
      <c r="I287" s="60">
        <v>0</v>
      </c>
    </row>
    <row r="288" spans="1:9">
      <c r="A288" s="57">
        <v>151</v>
      </c>
      <c r="B288" s="58">
        <f>PRRAS!C298</f>
        <v>287</v>
      </c>
      <c r="C288" s="58">
        <f>PRRAS!D298</f>
        <v>4680</v>
      </c>
      <c r="D288" s="58">
        <f>PRRAS!E298</f>
        <v>10486</v>
      </c>
      <c r="E288" s="58">
        <v>0</v>
      </c>
      <c r="F288" s="58">
        <v>0</v>
      </c>
      <c r="G288" s="59">
        <f t="shared" si="8"/>
        <v>7362.1239999999998</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1988</v>
      </c>
      <c r="D290" s="58">
        <f>PRRAS!E301</f>
        <v>1824</v>
      </c>
      <c r="E290" s="58">
        <v>0</v>
      </c>
      <c r="F290" s="58">
        <v>0</v>
      </c>
      <c r="G290" s="59">
        <f t="shared" si="8"/>
        <v>1628.8039999999999</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1988</v>
      </c>
      <c r="D303" s="58">
        <f>PRRAS!E314</f>
        <v>1824</v>
      </c>
      <c r="E303" s="58">
        <v>0</v>
      </c>
      <c r="F303" s="58">
        <v>0</v>
      </c>
      <c r="G303" s="59">
        <f t="shared" si="8"/>
        <v>1702.0719999999999</v>
      </c>
      <c r="H303" s="59">
        <f t="shared" si="9"/>
        <v>0</v>
      </c>
      <c r="I303" s="60">
        <v>0</v>
      </c>
    </row>
    <row r="304" spans="1:9">
      <c r="A304" s="57">
        <v>151</v>
      </c>
      <c r="B304" s="58">
        <f>PRRAS!C315</f>
        <v>303</v>
      </c>
      <c r="C304" s="58">
        <f>PRRAS!D315</f>
        <v>1988</v>
      </c>
      <c r="D304" s="58">
        <f>PRRAS!E315</f>
        <v>1824</v>
      </c>
      <c r="E304" s="58">
        <v>0</v>
      </c>
      <c r="F304" s="58">
        <v>0</v>
      </c>
      <c r="G304" s="59">
        <f t="shared" si="8"/>
        <v>1707.7079999999999</v>
      </c>
      <c r="H304" s="59">
        <f t="shared" si="9"/>
        <v>0</v>
      </c>
      <c r="I304" s="60">
        <v>0</v>
      </c>
    </row>
    <row r="305" spans="1:9">
      <c r="A305" s="57">
        <v>151</v>
      </c>
      <c r="B305" s="58">
        <f>PRRAS!C316</f>
        <v>304</v>
      </c>
      <c r="C305" s="58">
        <f>PRRAS!D316</f>
        <v>1988</v>
      </c>
      <c r="D305" s="58">
        <f>PRRAS!E316</f>
        <v>1824</v>
      </c>
      <c r="E305" s="58">
        <v>0</v>
      </c>
      <c r="F305" s="58">
        <v>0</v>
      </c>
      <c r="G305" s="59">
        <f t="shared" si="8"/>
        <v>1713.3440000000001</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141991</v>
      </c>
      <c r="D342" s="58">
        <f>PRRAS!E353</f>
        <v>646207</v>
      </c>
      <c r="E342" s="58">
        <v>0</v>
      </c>
      <c r="F342" s="58">
        <v>0</v>
      </c>
      <c r="G342" s="59">
        <f t="shared" si="10"/>
        <v>489132.10500000004</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141991</v>
      </c>
      <c r="D355" s="58">
        <f>PRRAS!E366</f>
        <v>646207</v>
      </c>
      <c r="E355" s="58">
        <v>0</v>
      </c>
      <c r="F355" s="58">
        <v>0</v>
      </c>
      <c r="G355" s="59">
        <f t="shared" si="10"/>
        <v>507779.37</v>
      </c>
      <c r="H355" s="59">
        <f t="shared" si="11"/>
        <v>0</v>
      </c>
      <c r="I355" s="60">
        <v>0</v>
      </c>
    </row>
    <row r="356" spans="1:9">
      <c r="A356" s="57">
        <v>151</v>
      </c>
      <c r="B356" s="58">
        <f>PRRAS!C367</f>
        <v>355</v>
      </c>
      <c r="C356" s="58">
        <f>PRRAS!D367</f>
        <v>29400</v>
      </c>
      <c r="D356" s="58">
        <f>PRRAS!E367</f>
        <v>527005</v>
      </c>
      <c r="E356" s="58">
        <v>0</v>
      </c>
      <c r="F356" s="58">
        <v>0</v>
      </c>
      <c r="G356" s="59">
        <f t="shared" si="10"/>
        <v>384610.55</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29400</v>
      </c>
      <c r="D358" s="58">
        <f>PRRAS!E369</f>
        <v>527005</v>
      </c>
      <c r="E358" s="58">
        <v>0</v>
      </c>
      <c r="F358" s="58">
        <v>0</v>
      </c>
      <c r="G358" s="59">
        <f t="shared" si="10"/>
        <v>386777.37</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112591</v>
      </c>
      <c r="D361" s="58">
        <f>PRRAS!E372</f>
        <v>107914</v>
      </c>
      <c r="E361" s="58">
        <v>0</v>
      </c>
      <c r="F361" s="58">
        <v>0</v>
      </c>
      <c r="G361" s="59">
        <f t="shared" si="10"/>
        <v>118230.84</v>
      </c>
      <c r="H361" s="59">
        <f t="shared" si="11"/>
        <v>0</v>
      </c>
      <c r="I361" s="60">
        <v>0</v>
      </c>
    </row>
    <row r="362" spans="1:9">
      <c r="A362" s="57">
        <v>151</v>
      </c>
      <c r="B362" s="58">
        <f>PRRAS!C373</f>
        <v>361</v>
      </c>
      <c r="C362" s="58">
        <f>PRRAS!D373</f>
        <v>111891</v>
      </c>
      <c r="D362" s="58">
        <f>PRRAS!E373</f>
        <v>95229</v>
      </c>
      <c r="E362" s="58">
        <v>0</v>
      </c>
      <c r="F362" s="58">
        <v>0</v>
      </c>
      <c r="G362" s="59">
        <f t="shared" si="10"/>
        <v>109147.989</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1713</v>
      </c>
      <c r="E367" s="58">
        <v>0</v>
      </c>
      <c r="F367" s="58">
        <v>0</v>
      </c>
      <c r="G367" s="59">
        <f t="shared" si="10"/>
        <v>1253.9159999999999</v>
      </c>
      <c r="H367" s="59">
        <f t="shared" si="11"/>
        <v>0</v>
      </c>
      <c r="I367" s="60">
        <v>0</v>
      </c>
    </row>
    <row r="368" spans="1:9">
      <c r="A368" s="57">
        <v>151</v>
      </c>
      <c r="B368" s="58">
        <f>PRRAS!C379</f>
        <v>367</v>
      </c>
      <c r="C368" s="58">
        <f>PRRAS!D379</f>
        <v>700</v>
      </c>
      <c r="D368" s="58">
        <f>PRRAS!E379</f>
        <v>10972</v>
      </c>
      <c r="E368" s="58">
        <v>0</v>
      </c>
      <c r="F368" s="58">
        <v>0</v>
      </c>
      <c r="G368" s="59">
        <f t="shared" si="10"/>
        <v>8310.348</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11288</v>
      </c>
      <c r="E375" s="58">
        <v>0</v>
      </c>
      <c r="F375" s="58">
        <v>0</v>
      </c>
      <c r="G375" s="59">
        <f t="shared" si="10"/>
        <v>8443.4240000000009</v>
      </c>
      <c r="H375" s="59">
        <f t="shared" si="11"/>
        <v>0</v>
      </c>
      <c r="I375" s="60">
        <v>0</v>
      </c>
    </row>
    <row r="376" spans="1:9">
      <c r="A376" s="57">
        <v>151</v>
      </c>
      <c r="B376" s="58">
        <f>PRRAS!C387</f>
        <v>375</v>
      </c>
      <c r="C376" s="58">
        <f>PRRAS!D387</f>
        <v>0</v>
      </c>
      <c r="D376" s="58">
        <f>PRRAS!E387</f>
        <v>11288</v>
      </c>
      <c r="E376" s="58">
        <v>0</v>
      </c>
      <c r="F376" s="58">
        <v>0</v>
      </c>
      <c r="G376" s="59">
        <f t="shared" si="10"/>
        <v>8466</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140003</v>
      </c>
      <c r="D400" s="58">
        <f>PRRAS!E411</f>
        <v>644383</v>
      </c>
      <c r="E400" s="58">
        <v>0</v>
      </c>
      <c r="F400" s="58">
        <v>0</v>
      </c>
      <c r="G400" s="59">
        <f t="shared" si="12"/>
        <v>570078.83100000001</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163398</v>
      </c>
      <c r="D402" s="58">
        <f>PRRAS!E413</f>
        <v>155651</v>
      </c>
      <c r="E402" s="58">
        <v>0</v>
      </c>
      <c r="F402" s="58">
        <v>0</v>
      </c>
      <c r="G402" s="59">
        <f t="shared" si="12"/>
        <v>190354.7</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9583677</v>
      </c>
      <c r="D404" s="58">
        <f>PRRAS!E415</f>
        <v>10548743</v>
      </c>
      <c r="E404" s="58">
        <v>0</v>
      </c>
      <c r="F404" s="58">
        <v>0</v>
      </c>
      <c r="G404" s="59">
        <f t="shared" si="12"/>
        <v>12364508.689000001</v>
      </c>
      <c r="H404" s="59">
        <f t="shared" si="13"/>
        <v>0</v>
      </c>
      <c r="I404" s="60">
        <v>0</v>
      </c>
    </row>
    <row r="405" spans="1:9">
      <c r="A405" s="57">
        <v>151</v>
      </c>
      <c r="B405" s="58">
        <f>PRRAS!C416</f>
        <v>404</v>
      </c>
      <c r="C405" s="58">
        <f>PRRAS!D416</f>
        <v>9643551</v>
      </c>
      <c r="D405" s="58">
        <f>PRRAS!E416</f>
        <v>10588292</v>
      </c>
      <c r="E405" s="58">
        <v>0</v>
      </c>
      <c r="F405" s="58">
        <v>0</v>
      </c>
      <c r="G405" s="59">
        <f t="shared" si="12"/>
        <v>12451334.540000001</v>
      </c>
      <c r="H405" s="59">
        <f t="shared" si="13"/>
        <v>0</v>
      </c>
      <c r="I405" s="60">
        <v>0</v>
      </c>
    </row>
    <row r="406" spans="1:9">
      <c r="A406" s="57">
        <v>151</v>
      </c>
      <c r="B406" s="58">
        <f>PRRAS!C417</f>
        <v>405</v>
      </c>
      <c r="C406" s="58">
        <f>PRRAS!D417</f>
        <v>0</v>
      </c>
      <c r="D406" s="58">
        <f>PRRAS!E417</f>
        <v>0</v>
      </c>
      <c r="E406" s="58">
        <v>0</v>
      </c>
      <c r="F406" s="58">
        <v>0</v>
      </c>
      <c r="G406" s="59">
        <f t="shared" si="12"/>
        <v>0</v>
      </c>
      <c r="H406" s="59">
        <f t="shared" si="13"/>
        <v>0</v>
      </c>
      <c r="I406" s="60">
        <v>0</v>
      </c>
    </row>
    <row r="407" spans="1:9">
      <c r="A407" s="57">
        <v>151</v>
      </c>
      <c r="B407" s="58">
        <f>PRRAS!C418</f>
        <v>406</v>
      </c>
      <c r="C407" s="58">
        <f>PRRAS!D418</f>
        <v>59874</v>
      </c>
      <c r="D407" s="58">
        <f>PRRAS!E418</f>
        <v>39549</v>
      </c>
      <c r="E407" s="58">
        <v>0</v>
      </c>
      <c r="F407" s="58">
        <v>0</v>
      </c>
      <c r="G407" s="59">
        <f t="shared" si="12"/>
        <v>56422.632000000005</v>
      </c>
      <c r="H407" s="59">
        <f t="shared" si="13"/>
        <v>0</v>
      </c>
      <c r="I407" s="60">
        <v>0</v>
      </c>
    </row>
    <row r="408" spans="1:9">
      <c r="A408" s="57">
        <v>151</v>
      </c>
      <c r="B408" s="58">
        <f>PRRAS!C419</f>
        <v>407</v>
      </c>
      <c r="C408" s="58">
        <f>PRRAS!D419</f>
        <v>64481</v>
      </c>
      <c r="D408" s="58">
        <f>PRRAS!E419</f>
        <v>4607</v>
      </c>
      <c r="E408" s="58">
        <v>0</v>
      </c>
      <c r="F408" s="58">
        <v>0</v>
      </c>
      <c r="G408" s="59">
        <f t="shared" si="12"/>
        <v>29993.864999999998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4680</v>
      </c>
      <c r="D410" s="58">
        <f>PRRAS!E421</f>
        <v>44284</v>
      </c>
      <c r="E410" s="58">
        <v>0</v>
      </c>
      <c r="F410" s="58">
        <v>0</v>
      </c>
      <c r="G410" s="59">
        <f t="shared" si="12"/>
        <v>38138.432000000001</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9583677</v>
      </c>
      <c r="D630" s="58">
        <f>PRRAS!E642</f>
        <v>10548743</v>
      </c>
      <c r="E630" s="58">
        <v>0</v>
      </c>
      <c r="F630" s="58">
        <v>0</v>
      </c>
      <c r="G630" s="59">
        <f t="shared" si="18"/>
        <v>19298451.526999999</v>
      </c>
      <c r="H630" s="59">
        <f t="shared" si="19"/>
        <v>0</v>
      </c>
      <c r="I630" s="60">
        <v>0</v>
      </c>
    </row>
    <row r="631" spans="1:9">
      <c r="A631" s="57">
        <v>151</v>
      </c>
      <c r="B631" s="58">
        <f>PRRAS!C643</f>
        <v>630</v>
      </c>
      <c r="C631" s="58">
        <f>PRRAS!D643</f>
        <v>9643551</v>
      </c>
      <c r="D631" s="58">
        <f>PRRAS!E643</f>
        <v>10588292</v>
      </c>
      <c r="E631" s="58">
        <v>0</v>
      </c>
      <c r="F631" s="58">
        <v>0</v>
      </c>
      <c r="G631" s="59">
        <f t="shared" si="18"/>
        <v>19416685.050000001</v>
      </c>
      <c r="H631" s="59">
        <f t="shared" si="19"/>
        <v>0</v>
      </c>
      <c r="I631" s="60">
        <v>0</v>
      </c>
    </row>
    <row r="632" spans="1:9">
      <c r="A632" s="57">
        <v>151</v>
      </c>
      <c r="B632" s="58">
        <f>PRRAS!C644</f>
        <v>631</v>
      </c>
      <c r="C632" s="58">
        <f>PRRAS!D644</f>
        <v>0</v>
      </c>
      <c r="D632" s="58">
        <f>PRRAS!E644</f>
        <v>0</v>
      </c>
      <c r="E632" s="58">
        <v>0</v>
      </c>
      <c r="F632" s="58">
        <v>0</v>
      </c>
      <c r="G632" s="59">
        <f t="shared" si="18"/>
        <v>0</v>
      </c>
      <c r="H632" s="59">
        <f t="shared" si="19"/>
        <v>0</v>
      </c>
      <c r="I632" s="60">
        <v>0</v>
      </c>
    </row>
    <row r="633" spans="1:9">
      <c r="A633" s="57">
        <v>151</v>
      </c>
      <c r="B633" s="58">
        <f>PRRAS!C645</f>
        <v>632</v>
      </c>
      <c r="C633" s="58">
        <f>PRRAS!D645</f>
        <v>59874</v>
      </c>
      <c r="D633" s="58">
        <f>PRRAS!E645</f>
        <v>39549</v>
      </c>
      <c r="E633" s="58">
        <v>0</v>
      </c>
      <c r="F633" s="58">
        <v>0</v>
      </c>
      <c r="G633" s="59">
        <f t="shared" si="18"/>
        <v>87830.304000000004</v>
      </c>
      <c r="H633" s="59">
        <f t="shared" si="19"/>
        <v>0</v>
      </c>
      <c r="I633" s="60">
        <v>0</v>
      </c>
    </row>
    <row r="634" spans="1:9">
      <c r="A634" s="57">
        <v>151</v>
      </c>
      <c r="B634" s="58">
        <f>PRRAS!C646</f>
        <v>633</v>
      </c>
      <c r="C634" s="58">
        <f>PRRAS!D646</f>
        <v>64481</v>
      </c>
      <c r="D634" s="58">
        <f>PRRAS!E646</f>
        <v>4607</v>
      </c>
      <c r="E634" s="58">
        <v>0</v>
      </c>
      <c r="F634" s="58">
        <v>0</v>
      </c>
      <c r="G634" s="59">
        <f t="shared" si="18"/>
        <v>46648.934999999998</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4607</v>
      </c>
      <c r="D636" s="58">
        <f>PRRAS!E648</f>
        <v>0</v>
      </c>
      <c r="E636" s="58">
        <v>0</v>
      </c>
      <c r="F636" s="58">
        <v>0</v>
      </c>
      <c r="G636" s="59">
        <f t="shared" si="18"/>
        <v>2925.4450000000002</v>
      </c>
      <c r="H636" s="59">
        <f t="shared" si="19"/>
        <v>0</v>
      </c>
      <c r="I636" s="60">
        <v>0</v>
      </c>
    </row>
    <row r="637" spans="1:9">
      <c r="A637" s="57">
        <v>151</v>
      </c>
      <c r="B637" s="58">
        <f>PRRAS!C649</f>
        <v>636</v>
      </c>
      <c r="C637" s="58">
        <f>PRRAS!D649</f>
        <v>0</v>
      </c>
      <c r="D637" s="58">
        <f>PRRAS!E649</f>
        <v>34942</v>
      </c>
      <c r="E637" s="58">
        <v>0</v>
      </c>
      <c r="F637" s="58">
        <v>0</v>
      </c>
      <c r="G637" s="59">
        <f t="shared" si="18"/>
        <v>44446.224000000002</v>
      </c>
      <c r="H637" s="59">
        <f t="shared" si="19"/>
        <v>0</v>
      </c>
      <c r="I637" s="60">
        <v>0</v>
      </c>
    </row>
    <row r="638" spans="1:9">
      <c r="A638" s="57">
        <v>151</v>
      </c>
      <c r="B638" s="58">
        <f>PRRAS!C650</f>
        <v>637</v>
      </c>
      <c r="C638" s="58">
        <f>PRRAS!D650</f>
        <v>650322</v>
      </c>
      <c r="D638" s="58">
        <f>PRRAS!E650</f>
        <v>649857</v>
      </c>
      <c r="E638" s="58">
        <v>0</v>
      </c>
      <c r="F638" s="58">
        <v>0</v>
      </c>
      <c r="G638" s="59">
        <f t="shared" si="18"/>
        <v>1242172.932</v>
      </c>
      <c r="H638" s="59">
        <f t="shared" si="19"/>
        <v>0</v>
      </c>
      <c r="I638" s="60">
        <v>0</v>
      </c>
    </row>
    <row r="639" spans="1:9">
      <c r="A639" s="57">
        <v>151</v>
      </c>
      <c r="B639" s="58">
        <f>PRRAS!C652</f>
        <v>638</v>
      </c>
      <c r="C639" s="58">
        <f>PRRAS!D652</f>
        <v>204534</v>
      </c>
      <c r="D639" s="58">
        <f>PRRAS!E652</f>
        <v>254304</v>
      </c>
      <c r="E639" s="58">
        <v>0</v>
      </c>
      <c r="F639" s="58">
        <v>0</v>
      </c>
      <c r="G639" s="59">
        <f t="shared" si="18"/>
        <v>454984.59600000002</v>
      </c>
      <c r="H639" s="59">
        <f t="shared" si="19"/>
        <v>0</v>
      </c>
      <c r="I639" s="60">
        <v>0</v>
      </c>
    </row>
    <row r="640" spans="1:9">
      <c r="A640" s="57">
        <v>151</v>
      </c>
      <c r="B640" s="58">
        <f>PRRAS!C653</f>
        <v>639</v>
      </c>
      <c r="C640" s="58">
        <f>PRRAS!D653</f>
        <v>2633208</v>
      </c>
      <c r="D640" s="58">
        <f>PRRAS!E653</f>
        <v>2696173</v>
      </c>
      <c r="E640" s="58">
        <v>0</v>
      </c>
      <c r="F640" s="58">
        <v>0</v>
      </c>
      <c r="G640" s="59">
        <f t="shared" si="18"/>
        <v>5128329.0060000001</v>
      </c>
      <c r="H640" s="59">
        <f t="shared" si="19"/>
        <v>0</v>
      </c>
      <c r="I640" s="60">
        <v>0</v>
      </c>
    </row>
    <row r="641" spans="1:9">
      <c r="A641" s="57">
        <v>151</v>
      </c>
      <c r="B641" s="58">
        <f>PRRAS!C654</f>
        <v>640</v>
      </c>
      <c r="C641" s="58">
        <f>PRRAS!D654</f>
        <v>2583438</v>
      </c>
      <c r="D641" s="58">
        <f>PRRAS!E654</f>
        <v>2525833</v>
      </c>
      <c r="E641" s="58">
        <v>0</v>
      </c>
      <c r="F641" s="58">
        <v>0</v>
      </c>
      <c r="G641" s="59">
        <f t="shared" si="18"/>
        <v>4886466.5600000005</v>
      </c>
      <c r="H641" s="59">
        <f t="shared" si="19"/>
        <v>0</v>
      </c>
      <c r="I641" s="60">
        <v>0</v>
      </c>
    </row>
    <row r="642" spans="1:9">
      <c r="A642" s="57">
        <v>151</v>
      </c>
      <c r="B642" s="58">
        <f>PRRAS!C655</f>
        <v>641</v>
      </c>
      <c r="C642" s="58">
        <f>PRRAS!D655</f>
        <v>254304</v>
      </c>
      <c r="D642" s="58">
        <f>PRRAS!E655</f>
        <v>424644</v>
      </c>
      <c r="E642" s="58">
        <v>0</v>
      </c>
      <c r="F642" s="58">
        <v>0</v>
      </c>
      <c r="G642" s="59">
        <f t="shared" ref="G642:G705" si="20">(B642/1000)*(C642*1+D642*2)</f>
        <v>707402.47200000007</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65</v>
      </c>
      <c r="D644" s="58">
        <f>PRRAS!E657</f>
        <v>65</v>
      </c>
      <c r="E644" s="58">
        <v>0</v>
      </c>
      <c r="F644" s="58">
        <v>0</v>
      </c>
      <c r="G644" s="59">
        <f t="shared" si="20"/>
        <v>125.38500000000001</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64</v>
      </c>
      <c r="D646" s="58">
        <f>PRRAS!E659</f>
        <v>64</v>
      </c>
      <c r="E646" s="58">
        <v>0</v>
      </c>
      <c r="F646" s="58">
        <v>0</v>
      </c>
      <c r="G646" s="59">
        <f t="shared" si="20"/>
        <v>123.84</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7058</v>
      </c>
      <c r="D659" s="58">
        <f>PRRAS!E672</f>
        <v>74993</v>
      </c>
      <c r="E659" s="58">
        <v>0</v>
      </c>
      <c r="F659" s="58">
        <v>0</v>
      </c>
      <c r="G659" s="59">
        <f t="shared" si="20"/>
        <v>103334.952</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6646827</v>
      </c>
      <c r="D665" s="58">
        <f>PRRAS!E678</f>
        <v>6856844</v>
      </c>
      <c r="E665" s="58">
        <v>0</v>
      </c>
      <c r="F665" s="58">
        <v>0</v>
      </c>
      <c r="G665" s="59">
        <f t="shared" si="20"/>
        <v>13519381.960000001</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43000</v>
      </c>
      <c r="E667" s="58">
        <v>0</v>
      </c>
      <c r="F667" s="58">
        <v>0</v>
      </c>
      <c r="G667" s="59">
        <f t="shared" si="20"/>
        <v>57276</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653023</v>
      </c>
      <c r="D685" s="58">
        <f>PRRAS!E698</f>
        <v>644110</v>
      </c>
      <c r="E685" s="58">
        <v>0</v>
      </c>
      <c r="F685" s="58">
        <v>0</v>
      </c>
      <c r="G685" s="59">
        <f t="shared" si="20"/>
        <v>1327810.2120000001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63006</v>
      </c>
      <c r="D687" s="58">
        <f>PRRAS!E700</f>
        <v>0</v>
      </c>
      <c r="E687" s="58">
        <v>0</v>
      </c>
      <c r="F687" s="58">
        <v>0</v>
      </c>
      <c r="G687" s="59">
        <f t="shared" si="20"/>
        <v>43222.116000000002</v>
      </c>
      <c r="H687" s="59">
        <f t="shared" si="21"/>
        <v>0</v>
      </c>
      <c r="I687" s="60">
        <v>0</v>
      </c>
    </row>
    <row r="688" spans="1:9">
      <c r="A688" s="57">
        <v>151</v>
      </c>
      <c r="B688" s="58">
        <f>PRRAS!C701</f>
        <v>687</v>
      </c>
      <c r="C688" s="58">
        <f>PRRAS!D701</f>
        <v>15945</v>
      </c>
      <c r="D688" s="58">
        <f>PRRAS!E701</f>
        <v>45456</v>
      </c>
      <c r="E688" s="58">
        <v>0</v>
      </c>
      <c r="F688" s="58">
        <v>0</v>
      </c>
      <c r="G688" s="59">
        <f t="shared" si="20"/>
        <v>73410.759000000005</v>
      </c>
      <c r="H688" s="59">
        <f t="shared" si="21"/>
        <v>0</v>
      </c>
      <c r="I688" s="60">
        <v>0</v>
      </c>
    </row>
    <row r="689" spans="1:9">
      <c r="A689" s="57">
        <v>151</v>
      </c>
      <c r="B689" s="58">
        <f>PRRAS!C702</f>
        <v>688</v>
      </c>
      <c r="C689" s="58">
        <f>PRRAS!D702</f>
        <v>3554</v>
      </c>
      <c r="D689" s="58">
        <f>PRRAS!E702</f>
        <v>35777</v>
      </c>
      <c r="E689" s="58">
        <v>0</v>
      </c>
      <c r="F689" s="58">
        <v>0</v>
      </c>
      <c r="G689" s="59">
        <f t="shared" si="20"/>
        <v>51674.303999999996</v>
      </c>
      <c r="H689" s="59">
        <f t="shared" si="21"/>
        <v>0</v>
      </c>
      <c r="I689" s="60">
        <v>0</v>
      </c>
    </row>
    <row r="690" spans="1:9">
      <c r="A690" s="57">
        <v>151</v>
      </c>
      <c r="B690" s="58">
        <f>PRRAS!C703</f>
        <v>689</v>
      </c>
      <c r="C690" s="58">
        <f>PRRAS!D703</f>
        <v>177136</v>
      </c>
      <c r="D690" s="58">
        <f>PRRAS!E703</f>
        <v>173167</v>
      </c>
      <c r="E690" s="58">
        <v>0</v>
      </c>
      <c r="F690" s="58">
        <v>0</v>
      </c>
      <c r="G690" s="59">
        <f t="shared" si="20"/>
        <v>360670.82999999996</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8830</v>
      </c>
      <c r="D692" s="58">
        <f>PRRAS!E705</f>
        <v>10000</v>
      </c>
      <c r="E692" s="58">
        <v>0</v>
      </c>
      <c r="F692" s="58">
        <v>0</v>
      </c>
      <c r="G692" s="59">
        <f t="shared" si="20"/>
        <v>19921.53</v>
      </c>
      <c r="H692" s="59">
        <f t="shared" si="21"/>
        <v>0</v>
      </c>
      <c r="I692" s="60">
        <v>0</v>
      </c>
    </row>
    <row r="693" spans="1:9">
      <c r="A693" s="57">
        <v>151</v>
      </c>
      <c r="B693" s="58">
        <f>PRRAS!C706</f>
        <v>692</v>
      </c>
      <c r="C693" s="58">
        <f>PRRAS!D706</f>
        <v>5953</v>
      </c>
      <c r="D693" s="58">
        <f>PRRAS!E706</f>
        <v>3634</v>
      </c>
      <c r="E693" s="58">
        <v>0</v>
      </c>
      <c r="F693" s="58">
        <v>0</v>
      </c>
      <c r="G693" s="59">
        <f t="shared" si="20"/>
        <v>9148.9319999999989</v>
      </c>
      <c r="H693" s="59">
        <f t="shared" si="21"/>
        <v>0</v>
      </c>
      <c r="I693" s="60">
        <v>0</v>
      </c>
    </row>
    <row r="694" spans="1:9">
      <c r="A694" s="57">
        <v>151</v>
      </c>
      <c r="B694" s="58">
        <f>PRRAS!C707</f>
        <v>693</v>
      </c>
      <c r="C694" s="58">
        <f>PRRAS!D707</f>
        <v>10292</v>
      </c>
      <c r="D694" s="58">
        <f>PRRAS!E707</f>
        <v>40990</v>
      </c>
      <c r="E694" s="58">
        <v>0</v>
      </c>
      <c r="F694" s="58">
        <v>0</v>
      </c>
      <c r="G694" s="59">
        <f t="shared" si="20"/>
        <v>63944.495999999992</v>
      </c>
      <c r="H694" s="59">
        <f t="shared" si="21"/>
        <v>0</v>
      </c>
      <c r="I694" s="60">
        <v>0</v>
      </c>
    </row>
    <row r="695" spans="1:9">
      <c r="A695" s="57">
        <v>151</v>
      </c>
      <c r="B695" s="58">
        <f>PRRAS!C708</f>
        <v>694</v>
      </c>
      <c r="C695" s="58">
        <f>PRRAS!D708</f>
        <v>41434</v>
      </c>
      <c r="D695" s="58">
        <f>PRRAS!E708</f>
        <v>35949</v>
      </c>
      <c r="E695" s="58">
        <v>0</v>
      </c>
      <c r="F695" s="58">
        <v>0</v>
      </c>
      <c r="G695" s="59">
        <f t="shared" si="20"/>
        <v>78652.407999999996</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55459</v>
      </c>
      <c r="D697" s="58">
        <f>PRRAS!E710</f>
        <v>68418</v>
      </c>
      <c r="E697" s="58">
        <v>0</v>
      </c>
      <c r="F697" s="58">
        <v>0</v>
      </c>
      <c r="G697" s="59">
        <f t="shared" si="20"/>
        <v>133837.31999999998</v>
      </c>
      <c r="H697" s="59">
        <f t="shared" si="21"/>
        <v>0</v>
      </c>
      <c r="I697" s="60">
        <v>0</v>
      </c>
    </row>
    <row r="698" spans="1:9">
      <c r="A698" s="57">
        <v>151</v>
      </c>
      <c r="B698" s="58">
        <f>PRRAS!C711</f>
        <v>697</v>
      </c>
      <c r="C698" s="58">
        <f>PRRAS!D711</f>
        <v>10750</v>
      </c>
      <c r="D698" s="58">
        <f>PRRAS!E711</f>
        <v>12019</v>
      </c>
      <c r="E698" s="58">
        <v>0</v>
      </c>
      <c r="F698" s="58">
        <v>0</v>
      </c>
      <c r="G698" s="59">
        <f t="shared" si="20"/>
        <v>24247.235999999997</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1280</v>
      </c>
      <c r="D780" s="58">
        <f>PRRAS!E793</f>
        <v>2040</v>
      </c>
      <c r="E780" s="58">
        <v>0</v>
      </c>
      <c r="F780" s="58">
        <v>0</v>
      </c>
      <c r="G780" s="59">
        <f t="shared" si="24"/>
        <v>4175.4400000000005</v>
      </c>
      <c r="H780" s="59">
        <f t="shared" si="25"/>
        <v>0</v>
      </c>
      <c r="I780" s="60">
        <v>0</v>
      </c>
    </row>
    <row r="781" spans="1:9">
      <c r="A781" s="57">
        <v>151</v>
      </c>
      <c r="B781" s="58">
        <f>PRRAS!C794</f>
        <v>780</v>
      </c>
      <c r="C781" s="58">
        <f>PRRAS!D794</f>
        <v>358306</v>
      </c>
      <c r="D781" s="58">
        <f>PRRAS!E794</f>
        <v>503627</v>
      </c>
      <c r="E781" s="58">
        <v>0</v>
      </c>
      <c r="F781" s="58">
        <v>0</v>
      </c>
      <c r="G781" s="59">
        <f t="shared" si="24"/>
        <v>1065136.8</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19219</v>
      </c>
      <c r="D785" s="58">
        <f>PRRAS!E798</f>
        <v>0</v>
      </c>
      <c r="E785" s="58">
        <v>0</v>
      </c>
      <c r="F785" s="58">
        <v>0</v>
      </c>
      <c r="G785" s="59">
        <f t="shared" si="24"/>
        <v>15067.696</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3743052</v>
      </c>
      <c r="D977" s="63">
        <f>Bil!E12</f>
        <v>4176983</v>
      </c>
      <c r="E977" s="63">
        <v>0</v>
      </c>
      <c r="F977" s="63">
        <v>0</v>
      </c>
      <c r="G977" s="64">
        <f t="shared" ref="G977:G1040" si="32">B977/1000*C977+B977/500*D977</f>
        <v>12097.018</v>
      </c>
      <c r="H977" s="64">
        <f t="shared" si="31"/>
        <v>0</v>
      </c>
      <c r="I977" s="65"/>
    </row>
    <row r="978" spans="1:9">
      <c r="A978" s="57">
        <v>152</v>
      </c>
      <c r="B978" s="58">
        <f>Bil!C13</f>
        <v>2</v>
      </c>
      <c r="C978" s="58">
        <f>Bil!D13</f>
        <v>2810509</v>
      </c>
      <c r="D978" s="58">
        <f>Bil!E13</f>
        <v>3025348</v>
      </c>
      <c r="E978" s="58">
        <v>0</v>
      </c>
      <c r="F978" s="58">
        <v>0</v>
      </c>
      <c r="G978" s="59">
        <f t="shared" si="32"/>
        <v>17722.41</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2806681</v>
      </c>
      <c r="D983" s="58">
        <f>Bil!E18</f>
        <v>3021519</v>
      </c>
      <c r="E983" s="58">
        <v>0</v>
      </c>
      <c r="F983" s="58">
        <v>0</v>
      </c>
      <c r="G983" s="59">
        <f t="shared" si="32"/>
        <v>61948.033000000003</v>
      </c>
      <c r="H983" s="59">
        <f t="shared" si="31"/>
        <v>0</v>
      </c>
      <c r="I983" s="60"/>
    </row>
    <row r="984" spans="1:9">
      <c r="A984" s="57">
        <v>152</v>
      </c>
      <c r="B984" s="58">
        <f>Bil!C19</f>
        <v>8</v>
      </c>
      <c r="C984" s="58">
        <f>Bil!D19</f>
        <v>2383713</v>
      </c>
      <c r="D984" s="58">
        <f>Bil!E19</f>
        <v>2740560</v>
      </c>
      <c r="E984" s="58">
        <v>0</v>
      </c>
      <c r="F984" s="58">
        <v>0</v>
      </c>
      <c r="G984" s="59">
        <f t="shared" si="32"/>
        <v>62918.664000000004</v>
      </c>
      <c r="H984" s="59">
        <f t="shared" si="31"/>
        <v>0</v>
      </c>
      <c r="I984" s="60"/>
    </row>
    <row r="985" spans="1:9">
      <c r="A985" s="57">
        <v>152</v>
      </c>
      <c r="B985" s="58">
        <f>Bil!C20</f>
        <v>9</v>
      </c>
      <c r="C985" s="58">
        <f>Bil!D20</f>
        <v>77086</v>
      </c>
      <c r="D985" s="58">
        <f>Bil!E20</f>
        <v>77086</v>
      </c>
      <c r="E985" s="58">
        <v>0</v>
      </c>
      <c r="F985" s="58">
        <v>0</v>
      </c>
      <c r="G985" s="59">
        <f t="shared" si="32"/>
        <v>2081.3220000000001</v>
      </c>
      <c r="H985" s="59">
        <f t="shared" si="31"/>
        <v>0</v>
      </c>
      <c r="I985" s="60"/>
    </row>
    <row r="986" spans="1:9">
      <c r="A986" s="57">
        <v>152</v>
      </c>
      <c r="B986" s="58">
        <f>Bil!C21</f>
        <v>10</v>
      </c>
      <c r="C986" s="58">
        <f>Bil!D21</f>
        <v>6783681</v>
      </c>
      <c r="D986" s="58">
        <f>Bil!E21</f>
        <v>7229062</v>
      </c>
      <c r="E986" s="58">
        <v>0</v>
      </c>
      <c r="F986" s="58">
        <v>0</v>
      </c>
      <c r="G986" s="59">
        <f t="shared" si="32"/>
        <v>212418.05</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4477054</v>
      </c>
      <c r="D989" s="58">
        <f>Bil!E24</f>
        <v>4565588</v>
      </c>
      <c r="E989" s="58">
        <v>0</v>
      </c>
      <c r="F989" s="58">
        <v>0</v>
      </c>
      <c r="G989" s="59">
        <f t="shared" si="32"/>
        <v>176906.99</v>
      </c>
      <c r="H989" s="59">
        <f t="shared" si="31"/>
        <v>0</v>
      </c>
      <c r="I989" s="60"/>
    </row>
    <row r="990" spans="1:9">
      <c r="A990" s="57">
        <v>152</v>
      </c>
      <c r="B990" s="58">
        <f>Bil!C25</f>
        <v>14</v>
      </c>
      <c r="C990" s="58">
        <f>Bil!D25</f>
        <v>234668</v>
      </c>
      <c r="D990" s="58">
        <f>Bil!E25</f>
        <v>81371</v>
      </c>
      <c r="E990" s="58">
        <v>0</v>
      </c>
      <c r="F990" s="58">
        <v>0</v>
      </c>
      <c r="G990" s="59">
        <f t="shared" si="32"/>
        <v>5563.74</v>
      </c>
      <c r="H990" s="59">
        <f t="shared" si="31"/>
        <v>0</v>
      </c>
      <c r="I990" s="60"/>
    </row>
    <row r="991" spans="1:9">
      <c r="A991" s="57">
        <v>152</v>
      </c>
      <c r="B991" s="58">
        <f>Bil!C26</f>
        <v>15</v>
      </c>
      <c r="C991" s="58">
        <f>Bil!D26</f>
        <v>993286</v>
      </c>
      <c r="D991" s="58">
        <f>Bil!E26</f>
        <v>1088515</v>
      </c>
      <c r="E991" s="58">
        <v>0</v>
      </c>
      <c r="F991" s="58">
        <v>0</v>
      </c>
      <c r="G991" s="59">
        <f t="shared" si="32"/>
        <v>47554.74</v>
      </c>
      <c r="H991" s="59">
        <f t="shared" si="31"/>
        <v>0</v>
      </c>
      <c r="I991" s="60"/>
    </row>
    <row r="992" spans="1:9">
      <c r="A992" s="57">
        <v>152</v>
      </c>
      <c r="B992" s="58">
        <f>Bil!C27</f>
        <v>16</v>
      </c>
      <c r="C992" s="58">
        <f>Bil!D27</f>
        <v>25640</v>
      </c>
      <c r="D992" s="58">
        <f>Bil!E27</f>
        <v>25640</v>
      </c>
      <c r="E992" s="58">
        <v>0</v>
      </c>
      <c r="F992" s="58">
        <v>0</v>
      </c>
      <c r="G992" s="59">
        <f t="shared" si="32"/>
        <v>1230.72</v>
      </c>
      <c r="H992" s="59">
        <f t="shared" si="31"/>
        <v>0</v>
      </c>
      <c r="I992" s="60"/>
    </row>
    <row r="993" spans="1:9">
      <c r="A993" s="57">
        <v>152</v>
      </c>
      <c r="B993" s="58">
        <f>Bil!C28</f>
        <v>17</v>
      </c>
      <c r="C993" s="58">
        <f>Bil!D28</f>
        <v>84671</v>
      </c>
      <c r="D993" s="58">
        <f>Bil!E28</f>
        <v>84671</v>
      </c>
      <c r="E993" s="58">
        <v>0</v>
      </c>
      <c r="F993" s="58">
        <v>0</v>
      </c>
      <c r="G993" s="59">
        <f t="shared" si="32"/>
        <v>4318.2210000000005</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142055</v>
      </c>
      <c r="D995" s="58">
        <f>Bil!E30</f>
        <v>142055</v>
      </c>
      <c r="E995" s="58">
        <v>0</v>
      </c>
      <c r="F995" s="58">
        <v>0</v>
      </c>
      <c r="G995" s="59">
        <f t="shared" si="32"/>
        <v>8097.1350000000002</v>
      </c>
      <c r="H995" s="59">
        <f t="shared" si="31"/>
        <v>0</v>
      </c>
      <c r="I995" s="60"/>
    </row>
    <row r="996" spans="1:9">
      <c r="A996" s="57">
        <v>152</v>
      </c>
      <c r="B996" s="58">
        <f>Bil!C31</f>
        <v>20</v>
      </c>
      <c r="C996" s="58">
        <f>Bil!D31</f>
        <v>53957</v>
      </c>
      <c r="D996" s="58">
        <f>Bil!E31</f>
        <v>55670</v>
      </c>
      <c r="E996" s="58">
        <v>0</v>
      </c>
      <c r="F996" s="58">
        <v>0</v>
      </c>
      <c r="G996" s="59">
        <f t="shared" si="32"/>
        <v>3305.9400000000005</v>
      </c>
      <c r="H996" s="59">
        <f t="shared" si="31"/>
        <v>0</v>
      </c>
      <c r="I996" s="60"/>
    </row>
    <row r="997" spans="1:9">
      <c r="A997" s="57">
        <v>152</v>
      </c>
      <c r="B997" s="58">
        <f>Bil!C32</f>
        <v>21</v>
      </c>
      <c r="C997" s="58">
        <f>Bil!D32</f>
        <v>223747</v>
      </c>
      <c r="D997" s="58">
        <f>Bil!E32</f>
        <v>234719</v>
      </c>
      <c r="E997" s="58">
        <v>0</v>
      </c>
      <c r="F997" s="58">
        <v>0</v>
      </c>
      <c r="G997" s="59">
        <f t="shared" si="32"/>
        <v>14556.885</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1288688</v>
      </c>
      <c r="D999" s="58">
        <f>Bil!E34</f>
        <v>1549899</v>
      </c>
      <c r="E999" s="58">
        <v>0</v>
      </c>
      <c r="F999" s="58">
        <v>0</v>
      </c>
      <c r="G999" s="59">
        <f t="shared" si="32"/>
        <v>100935.17799999999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162631</v>
      </c>
      <c r="D1006" s="58">
        <f>Bil!E41</f>
        <v>173919</v>
      </c>
      <c r="E1006" s="58">
        <v>0</v>
      </c>
      <c r="F1006" s="58">
        <v>0</v>
      </c>
      <c r="G1006" s="59">
        <f t="shared" si="32"/>
        <v>15314.07</v>
      </c>
      <c r="H1006" s="59">
        <f t="shared" si="31"/>
        <v>0</v>
      </c>
      <c r="I1006" s="60"/>
    </row>
    <row r="1007" spans="1:9">
      <c r="A1007" s="57">
        <v>152</v>
      </c>
      <c r="B1007" s="58">
        <f>Bil!C42</f>
        <v>31</v>
      </c>
      <c r="C1007" s="58">
        <f>Bil!D42</f>
        <v>249712</v>
      </c>
      <c r="D1007" s="58">
        <f>Bil!E42</f>
        <v>261000</v>
      </c>
      <c r="E1007" s="58">
        <v>0</v>
      </c>
      <c r="F1007" s="58">
        <v>0</v>
      </c>
      <c r="G1007" s="59">
        <f t="shared" si="32"/>
        <v>23923.072</v>
      </c>
      <c r="H1007" s="59">
        <f t="shared" si="31"/>
        <v>0</v>
      </c>
      <c r="I1007" s="60"/>
    </row>
    <row r="1008" spans="1:9">
      <c r="A1008" s="57">
        <v>152</v>
      </c>
      <c r="B1008" s="58">
        <f>Bil!C43</f>
        <v>32</v>
      </c>
      <c r="C1008" s="58">
        <f>Bil!D43</f>
        <v>9578</v>
      </c>
      <c r="D1008" s="58">
        <f>Bil!E43</f>
        <v>9578</v>
      </c>
      <c r="E1008" s="58">
        <v>0</v>
      </c>
      <c r="F1008" s="58">
        <v>0</v>
      </c>
      <c r="G1008" s="59">
        <f t="shared" si="32"/>
        <v>919.48799999999994</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96659</v>
      </c>
      <c r="D1011" s="58">
        <f>Bil!E46</f>
        <v>96659</v>
      </c>
      <c r="E1011" s="58">
        <v>0</v>
      </c>
      <c r="F1011" s="58">
        <v>0</v>
      </c>
      <c r="G1011" s="59">
        <f t="shared" si="32"/>
        <v>10149.195000000002</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25669</v>
      </c>
      <c r="D1016" s="58">
        <f>Bil!E51</f>
        <v>25669</v>
      </c>
      <c r="E1016" s="58">
        <v>0</v>
      </c>
      <c r="F1016" s="58">
        <v>0</v>
      </c>
      <c r="G1016" s="59">
        <f t="shared" si="32"/>
        <v>3080.2799999999997</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25181</v>
      </c>
      <c r="D1018" s="58">
        <f>Bil!E53</f>
        <v>25181</v>
      </c>
      <c r="E1018" s="58">
        <v>0</v>
      </c>
      <c r="F1018" s="58">
        <v>0</v>
      </c>
      <c r="G1018" s="59">
        <f t="shared" si="32"/>
        <v>3172.8060000000005</v>
      </c>
      <c r="H1018" s="59">
        <f t="shared" si="31"/>
        <v>0</v>
      </c>
      <c r="I1018" s="60"/>
    </row>
    <row r="1019" spans="1:9">
      <c r="A1019" s="57">
        <v>152</v>
      </c>
      <c r="B1019" s="58">
        <f>Bil!C54</f>
        <v>43</v>
      </c>
      <c r="C1019" s="58">
        <f>Bil!D54</f>
        <v>488</v>
      </c>
      <c r="D1019" s="58">
        <f>Bil!E54</f>
        <v>488</v>
      </c>
      <c r="E1019" s="58">
        <v>0</v>
      </c>
      <c r="F1019" s="58">
        <v>0</v>
      </c>
      <c r="G1019" s="59">
        <f t="shared" si="32"/>
        <v>62.951999999999998</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3828</v>
      </c>
      <c r="D1023" s="58">
        <f>Bil!E58</f>
        <v>3829</v>
      </c>
      <c r="E1023" s="58">
        <v>0</v>
      </c>
      <c r="F1023" s="58">
        <v>0</v>
      </c>
      <c r="G1023" s="59">
        <f t="shared" si="32"/>
        <v>539.84199999999998</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381432</v>
      </c>
      <c r="D1025" s="58">
        <f>Bil!E60</f>
        <v>395401</v>
      </c>
      <c r="E1025" s="58">
        <v>0</v>
      </c>
      <c r="F1025" s="58">
        <v>0</v>
      </c>
      <c r="G1025" s="59">
        <f t="shared" si="32"/>
        <v>57439.466</v>
      </c>
      <c r="H1025" s="59">
        <f t="shared" si="31"/>
        <v>0</v>
      </c>
      <c r="I1025" s="60"/>
    </row>
    <row r="1026" spans="1:9">
      <c r="A1026" s="57">
        <v>152</v>
      </c>
      <c r="B1026" s="58">
        <f>Bil!C61</f>
        <v>50</v>
      </c>
      <c r="C1026" s="58">
        <f>Bil!D61</f>
        <v>377604</v>
      </c>
      <c r="D1026" s="58">
        <f>Bil!E61</f>
        <v>391572</v>
      </c>
      <c r="E1026" s="58">
        <v>0</v>
      </c>
      <c r="F1026" s="58">
        <v>0</v>
      </c>
      <c r="G1026" s="59">
        <f t="shared" si="32"/>
        <v>58037.400000000009</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932543</v>
      </c>
      <c r="D1039" s="58">
        <f>Bil!E74</f>
        <v>1151635</v>
      </c>
      <c r="E1039" s="58">
        <v>0</v>
      </c>
      <c r="F1039" s="58">
        <v>0</v>
      </c>
      <c r="G1039" s="59">
        <f t="shared" si="32"/>
        <v>203856.21900000001</v>
      </c>
      <c r="H1039" s="59">
        <f t="shared" si="33"/>
        <v>0</v>
      </c>
      <c r="I1039" s="60"/>
    </row>
    <row r="1040" spans="1:9">
      <c r="A1040" s="57">
        <v>152</v>
      </c>
      <c r="B1040" s="58">
        <f>Bil!C75</f>
        <v>64</v>
      </c>
      <c r="C1040" s="58">
        <f>Bil!D75</f>
        <v>254303</v>
      </c>
      <c r="D1040" s="58">
        <f>Bil!E75</f>
        <v>424644</v>
      </c>
      <c r="E1040" s="58">
        <v>0</v>
      </c>
      <c r="F1040" s="58">
        <v>0</v>
      </c>
      <c r="G1040" s="59">
        <f t="shared" si="32"/>
        <v>70629.823999999993</v>
      </c>
      <c r="H1040" s="59">
        <f t="shared" si="33"/>
        <v>0</v>
      </c>
      <c r="I1040" s="60"/>
    </row>
    <row r="1041" spans="1:9">
      <c r="A1041" s="57">
        <v>152</v>
      </c>
      <c r="B1041" s="58">
        <f>Bil!C76</f>
        <v>65</v>
      </c>
      <c r="C1041" s="58">
        <f>Bil!D76</f>
        <v>253583</v>
      </c>
      <c r="D1041" s="58">
        <f>Bil!E76</f>
        <v>422473</v>
      </c>
      <c r="E1041" s="58">
        <v>0</v>
      </c>
      <c r="F1041" s="58">
        <v>0</v>
      </c>
      <c r="G1041" s="59">
        <f t="shared" ref="G1041:G1104" si="34">B1041/1000*C1041+B1041/500*D1041</f>
        <v>71404.385000000009</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253583</v>
      </c>
      <c r="D1043" s="58">
        <f>Bil!E78</f>
        <v>422473</v>
      </c>
      <c r="E1043" s="58">
        <v>0</v>
      </c>
      <c r="F1043" s="58">
        <v>0</v>
      </c>
      <c r="G1043" s="59">
        <f t="shared" si="34"/>
        <v>73601.442999999999</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720</v>
      </c>
      <c r="D1047" s="58">
        <f>Bil!E82</f>
        <v>2171</v>
      </c>
      <c r="E1047" s="58">
        <v>0</v>
      </c>
      <c r="F1047" s="58">
        <v>0</v>
      </c>
      <c r="G1047" s="59">
        <f t="shared" si="34"/>
        <v>359.40199999999999</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23238</v>
      </c>
      <c r="D1049" s="58">
        <f>Bil!E84</f>
        <v>32850</v>
      </c>
      <c r="E1049" s="58">
        <v>0</v>
      </c>
      <c r="F1049" s="58">
        <v>0</v>
      </c>
      <c r="G1049" s="59">
        <f t="shared" si="34"/>
        <v>6492.4739999999993</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23238</v>
      </c>
      <c r="D1056" s="58">
        <f>Bil!E91</f>
        <v>32850</v>
      </c>
      <c r="E1056" s="58">
        <v>0</v>
      </c>
      <c r="F1056" s="58">
        <v>0</v>
      </c>
      <c r="G1056" s="59">
        <f t="shared" si="34"/>
        <v>7115.04</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4680</v>
      </c>
      <c r="D1116" s="58">
        <f>Bil!E151</f>
        <v>44284</v>
      </c>
      <c r="E1116" s="58">
        <v>0</v>
      </c>
      <c r="F1116" s="58">
        <v>0</v>
      </c>
      <c r="G1116" s="59">
        <f t="shared" si="36"/>
        <v>13054.720000000001</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33798</v>
      </c>
      <c r="E1128" s="58">
        <v>0</v>
      </c>
      <c r="F1128" s="58">
        <v>0</v>
      </c>
      <c r="G1128" s="59">
        <f t="shared" si="36"/>
        <v>10274.592000000001</v>
      </c>
      <c r="H1128" s="59">
        <f t="shared" si="35"/>
        <v>0</v>
      </c>
      <c r="I1128" s="60"/>
    </row>
    <row r="1129" spans="1:9">
      <c r="A1129" s="57">
        <v>152</v>
      </c>
      <c r="B1129" s="58">
        <f>Bil!C164</f>
        <v>153</v>
      </c>
      <c r="C1129" s="58">
        <f>Bil!D164</f>
        <v>4680</v>
      </c>
      <c r="D1129" s="58">
        <f>Bil!E164</f>
        <v>10486</v>
      </c>
      <c r="E1129" s="58">
        <v>0</v>
      </c>
      <c r="F1129" s="58">
        <v>0</v>
      </c>
      <c r="G1129" s="59">
        <f t="shared" si="36"/>
        <v>3924.7559999999999</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650322</v>
      </c>
      <c r="D1134" s="58">
        <f>Bil!E169</f>
        <v>649857</v>
      </c>
      <c r="E1134" s="58">
        <v>0</v>
      </c>
      <c r="F1134" s="58">
        <v>0</v>
      </c>
      <c r="G1134" s="59">
        <f t="shared" si="36"/>
        <v>308105.68800000002</v>
      </c>
      <c r="H1134" s="59">
        <f t="shared" si="35"/>
        <v>0</v>
      </c>
      <c r="I1134" s="60"/>
    </row>
    <row r="1135" spans="1:9">
      <c r="A1135" s="57">
        <v>152</v>
      </c>
      <c r="B1135" s="58">
        <f>Bil!C170</f>
        <v>159</v>
      </c>
      <c r="C1135" s="58">
        <f>Bil!D170</f>
        <v>13249</v>
      </c>
      <c r="D1135" s="58">
        <f>Bil!E170</f>
        <v>13539</v>
      </c>
      <c r="E1135" s="58">
        <v>0</v>
      </c>
      <c r="F1135" s="58">
        <v>0</v>
      </c>
      <c r="G1135" s="59">
        <f t="shared" si="36"/>
        <v>6411.9930000000004</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637073</v>
      </c>
      <c r="D1137" s="58">
        <f>Bil!E172</f>
        <v>636318</v>
      </c>
      <c r="E1137" s="58">
        <v>0</v>
      </c>
      <c r="F1137" s="58">
        <v>0</v>
      </c>
      <c r="G1137" s="59">
        <f t="shared" si="36"/>
        <v>307463.14899999998</v>
      </c>
      <c r="H1137" s="59">
        <f t="shared" si="35"/>
        <v>0</v>
      </c>
      <c r="I1137" s="60"/>
    </row>
    <row r="1138" spans="1:9">
      <c r="A1138" s="57">
        <v>152</v>
      </c>
      <c r="B1138" s="58">
        <f>Bil!C173</f>
        <v>162</v>
      </c>
      <c r="C1138" s="58">
        <f>Bil!D173</f>
        <v>3743052</v>
      </c>
      <c r="D1138" s="58">
        <f>Bil!E173</f>
        <v>4176983</v>
      </c>
      <c r="E1138" s="58">
        <v>0</v>
      </c>
      <c r="F1138" s="58">
        <v>0</v>
      </c>
      <c r="G1138" s="59">
        <f t="shared" si="36"/>
        <v>1959716.9160000002</v>
      </c>
      <c r="H1138" s="59">
        <f t="shared" si="35"/>
        <v>0</v>
      </c>
      <c r="I1138" s="60"/>
    </row>
    <row r="1139" spans="1:9">
      <c r="A1139" s="57">
        <v>152</v>
      </c>
      <c r="B1139" s="58">
        <f>Bil!C174</f>
        <v>163</v>
      </c>
      <c r="C1139" s="58">
        <f>Bil!D174</f>
        <v>906876</v>
      </c>
      <c r="D1139" s="58">
        <f>Bil!E174</f>
        <v>1125912</v>
      </c>
      <c r="E1139" s="58">
        <v>0</v>
      </c>
      <c r="F1139" s="58">
        <v>0</v>
      </c>
      <c r="G1139" s="59">
        <f t="shared" si="36"/>
        <v>514868.10000000003</v>
      </c>
      <c r="H1139" s="59">
        <f t="shared" si="35"/>
        <v>0</v>
      </c>
      <c r="I1139" s="60"/>
    </row>
    <row r="1140" spans="1:9">
      <c r="A1140" s="57">
        <v>152</v>
      </c>
      <c r="B1140" s="58">
        <f>Bil!C175</f>
        <v>164</v>
      </c>
      <c r="C1140" s="58">
        <f>Bil!D175</f>
        <v>859751</v>
      </c>
      <c r="D1140" s="58">
        <f>Bil!E175</f>
        <v>1118271</v>
      </c>
      <c r="E1140" s="58">
        <v>0</v>
      </c>
      <c r="F1140" s="58">
        <v>0</v>
      </c>
      <c r="G1140" s="59">
        <f t="shared" si="36"/>
        <v>507792.05200000003</v>
      </c>
      <c r="H1140" s="59">
        <f t="shared" si="35"/>
        <v>0</v>
      </c>
      <c r="I1140" s="60"/>
    </row>
    <row r="1141" spans="1:9">
      <c r="A1141" s="57">
        <v>152</v>
      </c>
      <c r="B1141" s="58">
        <f>Bil!C176</f>
        <v>165</v>
      </c>
      <c r="C1141" s="58">
        <f>Bil!D176</f>
        <v>619947</v>
      </c>
      <c r="D1141" s="58">
        <f>Bil!E176</f>
        <v>618643</v>
      </c>
      <c r="E1141" s="58">
        <v>0</v>
      </c>
      <c r="F1141" s="58">
        <v>0</v>
      </c>
      <c r="G1141" s="59">
        <f t="shared" si="36"/>
        <v>306443.44500000001</v>
      </c>
      <c r="H1141" s="59">
        <f t="shared" si="35"/>
        <v>0</v>
      </c>
      <c r="I1141" s="60"/>
    </row>
    <row r="1142" spans="1:9">
      <c r="A1142" s="57">
        <v>152</v>
      </c>
      <c r="B1142" s="58">
        <f>Bil!C177</f>
        <v>166</v>
      </c>
      <c r="C1142" s="58">
        <f>Bil!D177</f>
        <v>217735</v>
      </c>
      <c r="D1142" s="58">
        <f>Bil!E177</f>
        <v>472927</v>
      </c>
      <c r="E1142" s="58">
        <v>0</v>
      </c>
      <c r="F1142" s="58">
        <v>0</v>
      </c>
      <c r="G1142" s="59">
        <f t="shared" si="36"/>
        <v>193155.774</v>
      </c>
      <c r="H1142" s="59">
        <f t="shared" si="35"/>
        <v>0</v>
      </c>
      <c r="I1142" s="60"/>
    </row>
    <row r="1143" spans="1:9">
      <c r="A1143" s="57">
        <v>152</v>
      </c>
      <c r="B1143" s="58">
        <f>Bil!C178</f>
        <v>167</v>
      </c>
      <c r="C1143" s="58">
        <f>Bil!D178</f>
        <v>992</v>
      </c>
      <c r="D1143" s="58">
        <f>Bil!E178</f>
        <v>1469</v>
      </c>
      <c r="E1143" s="58">
        <v>0</v>
      </c>
      <c r="F1143" s="58">
        <v>0</v>
      </c>
      <c r="G1143" s="59">
        <f t="shared" si="36"/>
        <v>656.31000000000006</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992</v>
      </c>
      <c r="D1146" s="58">
        <f>Bil!E181</f>
        <v>1469</v>
      </c>
      <c r="E1146" s="58">
        <v>0</v>
      </c>
      <c r="F1146" s="58">
        <v>0</v>
      </c>
      <c r="G1146" s="59">
        <f t="shared" si="36"/>
        <v>668.1</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21077</v>
      </c>
      <c r="D1150" s="58">
        <f>Bil!E185</f>
        <v>25232</v>
      </c>
      <c r="E1150" s="58">
        <v>0</v>
      </c>
      <c r="F1150" s="58">
        <v>0</v>
      </c>
      <c r="G1150" s="59">
        <f t="shared" si="36"/>
        <v>12448.133999999998</v>
      </c>
      <c r="H1150" s="59">
        <f t="shared" si="35"/>
        <v>0</v>
      </c>
      <c r="I1150" s="60"/>
    </row>
    <row r="1151" spans="1:9">
      <c r="A1151" s="57">
        <v>152</v>
      </c>
      <c r="B1151" s="58">
        <f>Bil!C186</f>
        <v>175</v>
      </c>
      <c r="C1151" s="58">
        <f>Bil!D186</f>
        <v>47125</v>
      </c>
      <c r="D1151" s="58">
        <f>Bil!E186</f>
        <v>7641</v>
      </c>
      <c r="E1151" s="58">
        <v>0</v>
      </c>
      <c r="F1151" s="58">
        <v>0</v>
      </c>
      <c r="G1151" s="59">
        <f t="shared" si="36"/>
        <v>10921.225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2836176</v>
      </c>
      <c r="D1199" s="58">
        <f>Bil!E234</f>
        <v>3051071</v>
      </c>
      <c r="E1199" s="58">
        <v>0</v>
      </c>
      <c r="F1199" s="58">
        <v>0</v>
      </c>
      <c r="G1199" s="59">
        <f t="shared" si="38"/>
        <v>1993244.9139999999</v>
      </c>
      <c r="H1199" s="59">
        <f t="shared" si="37"/>
        <v>0</v>
      </c>
      <c r="I1199" s="60"/>
    </row>
    <row r="1200" spans="1:9">
      <c r="A1200" s="57">
        <v>152</v>
      </c>
      <c r="B1200" s="58">
        <f>Bil!C235</f>
        <v>224</v>
      </c>
      <c r="C1200" s="58">
        <f>Bil!D235</f>
        <v>2826889</v>
      </c>
      <c r="D1200" s="58">
        <f>Bil!E235</f>
        <v>3041728</v>
      </c>
      <c r="E1200" s="58">
        <v>0</v>
      </c>
      <c r="F1200" s="58">
        <v>0</v>
      </c>
      <c r="G1200" s="59">
        <f t="shared" si="38"/>
        <v>1995917.2800000003</v>
      </c>
      <c r="H1200" s="59">
        <f t="shared" si="37"/>
        <v>0</v>
      </c>
      <c r="I1200" s="60"/>
    </row>
    <row r="1201" spans="1:9">
      <c r="A1201" s="57">
        <v>152</v>
      </c>
      <c r="B1201" s="58">
        <f>Bil!C236</f>
        <v>225</v>
      </c>
      <c r="C1201" s="58">
        <f>Bil!D236</f>
        <v>2826889</v>
      </c>
      <c r="D1201" s="58">
        <f>Bil!E236</f>
        <v>3041728</v>
      </c>
      <c r="E1201" s="58">
        <v>0</v>
      </c>
      <c r="F1201" s="58">
        <v>0</v>
      </c>
      <c r="G1201" s="59">
        <f t="shared" si="38"/>
        <v>2004827.625</v>
      </c>
      <c r="H1201" s="59">
        <f t="shared" si="37"/>
        <v>0</v>
      </c>
      <c r="I1201" s="60"/>
    </row>
    <row r="1202" spans="1:9">
      <c r="A1202" s="57">
        <v>152</v>
      </c>
      <c r="B1202" s="58">
        <f>Bil!C237</f>
        <v>226</v>
      </c>
      <c r="C1202" s="58">
        <f>Bil!D237</f>
        <v>2826889</v>
      </c>
      <c r="D1202" s="58">
        <f>Bil!E237</f>
        <v>3041728</v>
      </c>
      <c r="E1202" s="58">
        <v>0</v>
      </c>
      <c r="F1202" s="58">
        <v>0</v>
      </c>
      <c r="G1202" s="59">
        <f t="shared" si="38"/>
        <v>2013737.9700000002</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160258</v>
      </c>
      <c r="D1208" s="58">
        <f>Bil!E243</f>
        <v>362307</v>
      </c>
      <c r="E1208" s="58">
        <v>0</v>
      </c>
      <c r="F1208" s="58">
        <v>0</v>
      </c>
      <c r="G1208" s="59">
        <f t="shared" si="38"/>
        <v>205290.304</v>
      </c>
      <c r="H1208" s="59">
        <f t="shared" si="37"/>
        <v>0</v>
      </c>
      <c r="I1208" s="60"/>
    </row>
    <row r="1209" spans="1:9">
      <c r="A1209" s="57">
        <v>152</v>
      </c>
      <c r="B1209" s="58">
        <f>Bil!C244</f>
        <v>233</v>
      </c>
      <c r="C1209" s="58">
        <f>Bil!D244</f>
        <v>160258</v>
      </c>
      <c r="D1209" s="58">
        <f>Bil!E244</f>
        <v>362307</v>
      </c>
      <c r="E1209" s="58">
        <v>0</v>
      </c>
      <c r="F1209" s="58">
        <v>0</v>
      </c>
      <c r="G1209" s="59">
        <f t="shared" si="38"/>
        <v>206175.17600000001</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155651</v>
      </c>
      <c r="D1212" s="58">
        <f>Bil!E247</f>
        <v>397248</v>
      </c>
      <c r="E1212" s="58">
        <v>0</v>
      </c>
      <c r="F1212" s="58">
        <v>0</v>
      </c>
      <c r="G1212" s="59">
        <f t="shared" si="38"/>
        <v>224234.69199999998</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155651</v>
      </c>
      <c r="D1214" s="58">
        <f>Bil!E249</f>
        <v>397248</v>
      </c>
      <c r="E1214" s="58">
        <v>0</v>
      </c>
      <c r="F1214" s="58">
        <v>0</v>
      </c>
      <c r="G1214" s="59">
        <f t="shared" si="38"/>
        <v>226134.98599999998</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4680</v>
      </c>
      <c r="D1216" s="58">
        <f>Bil!E251</f>
        <v>44284</v>
      </c>
      <c r="E1216" s="58">
        <v>0</v>
      </c>
      <c r="F1216" s="58">
        <v>0</v>
      </c>
      <c r="G1216" s="59">
        <f t="shared" si="38"/>
        <v>22379.52</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4680</v>
      </c>
      <c r="D1225" s="58">
        <f>Bil!E261</f>
        <v>44284</v>
      </c>
      <c r="E1225" s="58">
        <v>0</v>
      </c>
      <c r="F1225" s="58">
        <v>0</v>
      </c>
      <c r="G1225" s="59">
        <f t="shared" si="38"/>
        <v>23218.752</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21077</v>
      </c>
      <c r="D1228" s="58">
        <f>Bil!E264</f>
        <v>25232</v>
      </c>
      <c r="E1228" s="58">
        <v>0</v>
      </c>
      <c r="F1228" s="58">
        <v>0</v>
      </c>
      <c r="G1228" s="59">
        <f t="shared" si="38"/>
        <v>18028.332000000002</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859751</v>
      </c>
      <c r="D1252" s="58">
        <f>Bil!E288</f>
        <v>1118271</v>
      </c>
      <c r="E1252" s="58">
        <v>0</v>
      </c>
      <c r="F1252" s="58">
        <v>0</v>
      </c>
      <c r="G1252" s="59">
        <f t="shared" si="40"/>
        <v>854576.86800000002</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47125</v>
      </c>
      <c r="D1254" s="58">
        <f>Bil!E290</f>
        <v>7641</v>
      </c>
      <c r="E1254" s="58">
        <v>0</v>
      </c>
      <c r="F1254" s="58">
        <v>0</v>
      </c>
      <c r="G1254" s="59">
        <f t="shared" si="40"/>
        <v>17349.146000000001</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21077</v>
      </c>
      <c r="D1262" s="58">
        <f>Bil!E298</f>
        <v>25232</v>
      </c>
      <c r="E1262" s="58">
        <v>0</v>
      </c>
      <c r="F1262" s="58">
        <v>0</v>
      </c>
      <c r="G1262" s="59">
        <f t="shared" si="40"/>
        <v>20460.725999999999</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9643551</v>
      </c>
      <c r="D1396" s="58">
        <f>RasF!E121</f>
        <v>10588292</v>
      </c>
      <c r="E1396" s="58">
        <v>0</v>
      </c>
      <c r="F1396" s="58">
        <v>0</v>
      </c>
      <c r="G1396" s="59">
        <f t="shared" si="44"/>
        <v>3390214.8500000006</v>
      </c>
      <c r="H1396" s="59">
        <f t="shared" si="43"/>
        <v>0</v>
      </c>
      <c r="I1396" s="60"/>
    </row>
    <row r="1397" spans="1:9">
      <c r="A1397" s="57">
        <v>154</v>
      </c>
      <c r="B1397" s="58">
        <f>RasF!C122</f>
        <v>111</v>
      </c>
      <c r="C1397" s="58">
        <f>RasF!D122</f>
        <v>9282594</v>
      </c>
      <c r="D1397" s="58">
        <f>RasF!E122</f>
        <v>10164457</v>
      </c>
      <c r="E1397" s="58">
        <v>0</v>
      </c>
      <c r="F1397" s="58">
        <v>0</v>
      </c>
      <c r="G1397" s="59">
        <f t="shared" si="44"/>
        <v>3286877.3879999998</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9282594</v>
      </c>
      <c r="D1399" s="58">
        <f>RasF!E124</f>
        <v>10164457</v>
      </c>
      <c r="E1399" s="58">
        <v>0</v>
      </c>
      <c r="F1399" s="58">
        <v>0</v>
      </c>
      <c r="G1399" s="59">
        <f t="shared" si="44"/>
        <v>3346100.4040000001</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360957</v>
      </c>
      <c r="D1408" s="58">
        <f>RasF!E133</f>
        <v>423835</v>
      </c>
      <c r="E1408" s="58">
        <v>0</v>
      </c>
      <c r="F1408" s="58">
        <v>0</v>
      </c>
      <c r="G1408" s="59">
        <f t="shared" si="44"/>
        <v>147452.49400000001</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9643551</v>
      </c>
      <c r="D1423" s="67">
        <f>RasF!E148</f>
        <v>10588292</v>
      </c>
      <c r="E1423" s="67">
        <v>0</v>
      </c>
      <c r="F1423" s="67">
        <v>0</v>
      </c>
      <c r="G1423" s="68">
        <f t="shared" si="44"/>
        <v>4222358.495000001</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906876</v>
      </c>
      <c r="D1468" s="70"/>
      <c r="E1468" s="70">
        <v>0</v>
      </c>
      <c r="F1468" s="70">
        <v>0</v>
      </c>
      <c r="G1468" s="64">
        <f t="shared" ref="G1468:G1499" si="51">B1468/1000*C1468</f>
        <v>906.87599999999998</v>
      </c>
      <c r="H1468" s="64">
        <f t="shared" ref="H1468:H1499" si="52">ABS(C1468-ROUND(C1468,0))</f>
        <v>0</v>
      </c>
      <c r="I1468" s="65"/>
    </row>
    <row r="1469" spans="1:9">
      <c r="A1469" s="73">
        <v>159</v>
      </c>
      <c r="B1469" s="61">
        <f>Obv!C13</f>
        <v>2</v>
      </c>
      <c r="C1469" s="61">
        <f>Obv!D13</f>
        <v>9328092</v>
      </c>
      <c r="D1469" s="61">
        <v>0</v>
      </c>
      <c r="E1469" s="61">
        <v>0</v>
      </c>
      <c r="F1469" s="61">
        <v>0</v>
      </c>
      <c r="G1469" s="59">
        <f t="shared" si="51"/>
        <v>18656.184000000001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9209260</v>
      </c>
      <c r="D1471" s="61">
        <v>0</v>
      </c>
      <c r="E1471" s="61">
        <v>0</v>
      </c>
      <c r="F1471" s="61">
        <v>0</v>
      </c>
      <c r="G1471" s="59">
        <f t="shared" si="51"/>
        <v>36837.040000000001</v>
      </c>
      <c r="H1471" s="59">
        <f t="shared" si="52"/>
        <v>0</v>
      </c>
      <c r="I1471" s="60"/>
    </row>
    <row r="1472" spans="1:9">
      <c r="A1472" s="73">
        <v>159</v>
      </c>
      <c r="B1472" s="61">
        <f>Obv!C16</f>
        <v>5</v>
      </c>
      <c r="C1472" s="61">
        <f>Obv!D16</f>
        <v>7306581</v>
      </c>
      <c r="D1472" s="61">
        <v>0</v>
      </c>
      <c r="E1472" s="61">
        <v>0</v>
      </c>
      <c r="F1472" s="61">
        <v>0</v>
      </c>
      <c r="G1472" s="59">
        <f t="shared" si="51"/>
        <v>36532.904999999999</v>
      </c>
      <c r="H1472" s="59">
        <f t="shared" si="52"/>
        <v>0</v>
      </c>
      <c r="I1472" s="60"/>
    </row>
    <row r="1473" spans="1:9">
      <c r="A1473" s="73">
        <v>159</v>
      </c>
      <c r="B1473" s="61">
        <f>Obv!C17</f>
        <v>6</v>
      </c>
      <c r="C1473" s="61">
        <f>Obv!D17</f>
        <v>1855669</v>
      </c>
      <c r="D1473" s="61">
        <v>0</v>
      </c>
      <c r="E1473" s="61">
        <v>0</v>
      </c>
      <c r="F1473" s="61">
        <v>0</v>
      </c>
      <c r="G1473" s="59">
        <f t="shared" si="51"/>
        <v>11134.014000000001</v>
      </c>
      <c r="H1473" s="59">
        <f t="shared" si="52"/>
        <v>0</v>
      </c>
      <c r="I1473" s="60"/>
    </row>
    <row r="1474" spans="1:9">
      <c r="A1474" s="73">
        <v>159</v>
      </c>
      <c r="B1474" s="61">
        <f>Obv!C18</f>
        <v>7</v>
      </c>
      <c r="C1474" s="61">
        <f>Obv!D18</f>
        <v>9261</v>
      </c>
      <c r="D1474" s="61">
        <v>0</v>
      </c>
      <c r="E1474" s="61">
        <v>0</v>
      </c>
      <c r="F1474" s="61">
        <v>0</v>
      </c>
      <c r="G1474" s="59">
        <f t="shared" si="51"/>
        <v>64.826999999999998</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37749</v>
      </c>
      <c r="D1478" s="61">
        <v>0</v>
      </c>
      <c r="E1478" s="61">
        <v>0</v>
      </c>
      <c r="F1478" s="61">
        <v>0</v>
      </c>
      <c r="G1478" s="59">
        <f t="shared" si="51"/>
        <v>415.23899999999998</v>
      </c>
      <c r="H1478" s="59">
        <f t="shared" si="52"/>
        <v>0</v>
      </c>
      <c r="I1478" s="60"/>
    </row>
    <row r="1479" spans="1:9">
      <c r="A1479" s="73">
        <v>159</v>
      </c>
      <c r="B1479" s="61">
        <f>Obv!C23</f>
        <v>12</v>
      </c>
      <c r="C1479" s="61">
        <f>Obv!D23</f>
        <v>118832</v>
      </c>
      <c r="D1479" s="61">
        <v>0</v>
      </c>
      <c r="E1479" s="61">
        <v>0</v>
      </c>
      <c r="F1479" s="61">
        <v>0</v>
      </c>
      <c r="G1479" s="59">
        <f t="shared" si="51"/>
        <v>1425.9839999999999</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9109056</v>
      </c>
      <c r="D1486" s="61">
        <v>0</v>
      </c>
      <c r="E1486" s="61">
        <v>0</v>
      </c>
      <c r="F1486" s="61">
        <v>0</v>
      </c>
      <c r="G1486" s="59">
        <f t="shared" si="51"/>
        <v>173072.06399999998</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8950740</v>
      </c>
      <c r="D1488" s="61">
        <v>0</v>
      </c>
      <c r="E1488" s="61">
        <v>0</v>
      </c>
      <c r="F1488" s="61">
        <v>0</v>
      </c>
      <c r="G1488" s="59">
        <f t="shared" si="51"/>
        <v>187965.54</v>
      </c>
      <c r="H1488" s="59">
        <f t="shared" si="52"/>
        <v>0</v>
      </c>
      <c r="I1488" s="60"/>
    </row>
    <row r="1489" spans="1:9">
      <c r="A1489" s="73">
        <v>159</v>
      </c>
      <c r="B1489" s="61">
        <f>Obv!C33</f>
        <v>22</v>
      </c>
      <c r="C1489" s="61">
        <f>Obv!D33</f>
        <v>7307885</v>
      </c>
      <c r="D1489" s="61">
        <v>0</v>
      </c>
      <c r="E1489" s="61">
        <v>0</v>
      </c>
      <c r="F1489" s="61">
        <v>0</v>
      </c>
      <c r="G1489" s="59">
        <f t="shared" si="51"/>
        <v>160773.47</v>
      </c>
      <c r="H1489" s="59">
        <f t="shared" si="52"/>
        <v>0</v>
      </c>
      <c r="I1489" s="60"/>
    </row>
    <row r="1490" spans="1:9">
      <c r="A1490" s="73">
        <v>159</v>
      </c>
      <c r="B1490" s="61">
        <f>Obv!C34</f>
        <v>23</v>
      </c>
      <c r="C1490" s="61">
        <f>Obv!D34</f>
        <v>1600477</v>
      </c>
      <c r="D1490" s="61">
        <v>0</v>
      </c>
      <c r="E1490" s="61">
        <v>0</v>
      </c>
      <c r="F1490" s="61">
        <v>0</v>
      </c>
      <c r="G1490" s="59">
        <f t="shared" si="51"/>
        <v>36810.970999999998</v>
      </c>
      <c r="H1490" s="59">
        <f t="shared" si="52"/>
        <v>0</v>
      </c>
      <c r="I1490" s="60"/>
    </row>
    <row r="1491" spans="1:9">
      <c r="A1491" s="73">
        <v>159</v>
      </c>
      <c r="B1491" s="61">
        <f>Obv!C35</f>
        <v>24</v>
      </c>
      <c r="C1491" s="61">
        <f>Obv!D35</f>
        <v>8784</v>
      </c>
      <c r="D1491" s="61">
        <v>0</v>
      </c>
      <c r="E1491" s="61">
        <v>0</v>
      </c>
      <c r="F1491" s="61">
        <v>0</v>
      </c>
      <c r="G1491" s="59">
        <f t="shared" si="51"/>
        <v>210.816</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33594</v>
      </c>
      <c r="D1495" s="61">
        <v>0</v>
      </c>
      <c r="E1495" s="61">
        <v>0</v>
      </c>
      <c r="F1495" s="61">
        <v>0</v>
      </c>
      <c r="G1495" s="59">
        <f t="shared" si="51"/>
        <v>940.63200000000006</v>
      </c>
      <c r="H1495" s="59">
        <f t="shared" si="52"/>
        <v>0</v>
      </c>
      <c r="I1495" s="60"/>
    </row>
    <row r="1496" spans="1:9">
      <c r="A1496" s="73">
        <v>159</v>
      </c>
      <c r="B1496" s="61">
        <f>Obv!C40</f>
        <v>29</v>
      </c>
      <c r="C1496" s="61">
        <f>Obv!D40</f>
        <v>158316</v>
      </c>
      <c r="D1496" s="61">
        <v>0</v>
      </c>
      <c r="E1496" s="61">
        <v>0</v>
      </c>
      <c r="F1496" s="61">
        <v>0</v>
      </c>
      <c r="G1496" s="59">
        <f t="shared" si="51"/>
        <v>4591.1640000000007</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1125912</v>
      </c>
      <c r="D1503" s="61">
        <v>0</v>
      </c>
      <c r="E1503" s="61">
        <v>0</v>
      </c>
      <c r="F1503" s="61">
        <v>0</v>
      </c>
      <c r="G1503" s="59">
        <f t="shared" si="53"/>
        <v>40532.831999999995</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1125912</v>
      </c>
      <c r="D1557" s="61">
        <v>0</v>
      </c>
      <c r="E1557" s="61">
        <v>0</v>
      </c>
      <c r="F1557" s="61">
        <v>0</v>
      </c>
      <c r="G1557" s="59">
        <f t="shared" si="55"/>
        <v>101332.08</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1118270</v>
      </c>
      <c r="D1559" s="61">
        <v>0</v>
      </c>
      <c r="E1559" s="61">
        <v>0</v>
      </c>
      <c r="F1559" s="61">
        <v>0</v>
      </c>
      <c r="G1559" s="59">
        <f t="shared" si="55"/>
        <v>102880.84</v>
      </c>
      <c r="H1559" s="59">
        <f t="shared" si="56"/>
        <v>0</v>
      </c>
      <c r="I1559" s="60"/>
    </row>
    <row r="1560" spans="1:9">
      <c r="A1560" s="73">
        <v>159</v>
      </c>
      <c r="B1560" s="61">
        <f>Obv!C104</f>
        <v>93</v>
      </c>
      <c r="C1560" s="61">
        <f>Obv!D104</f>
        <v>7642</v>
      </c>
      <c r="D1560" s="61">
        <v>0</v>
      </c>
      <c r="E1560" s="61">
        <v>0</v>
      </c>
      <c r="F1560" s="61">
        <v>0</v>
      </c>
      <c r="G1560" s="59">
        <f t="shared" si="55"/>
        <v>710.70600000000002</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K15" sqref="K1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21</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15251</v>
      </c>
      <c r="C6" s="12"/>
      <c r="D6" s="401" t="s">
        <v>3128</v>
      </c>
      <c r="E6" s="402"/>
      <c r="F6" s="15" t="s">
        <v>237</v>
      </c>
      <c r="G6" s="12"/>
      <c r="H6" s="12"/>
      <c r="I6" s="12"/>
      <c r="J6" s="409">
        <f>SUM(Skriveni!G2:G1561)</f>
        <v>161125984.12799993</v>
      </c>
      <c r="K6" s="409"/>
    </row>
    <row r="7" spans="1:11" ht="3" customHeight="1">
      <c r="A7" s="12"/>
      <c r="B7" s="12"/>
      <c r="C7" s="12"/>
      <c r="D7" s="12"/>
      <c r="E7" s="12"/>
      <c r="F7" s="12"/>
      <c r="G7" s="12"/>
      <c r="H7" s="12"/>
      <c r="I7" s="12"/>
      <c r="J7" s="12"/>
      <c r="K7" s="12"/>
    </row>
    <row r="8" spans="1:11" ht="15" customHeight="1">
      <c r="A8" s="22" t="s">
        <v>3125</v>
      </c>
      <c r="B8" s="27">
        <v>3217841</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10090</v>
      </c>
      <c r="C12" s="398" t="s">
        <v>4294</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4295</v>
      </c>
      <c r="C14" s="378"/>
      <c r="D14" s="378"/>
      <c r="E14" s="378"/>
      <c r="F14" s="378"/>
      <c r="G14" s="379"/>
      <c r="H14" s="12"/>
      <c r="I14" s="12"/>
      <c r="J14" s="22" t="s">
        <v>3764</v>
      </c>
      <c r="K14" s="45">
        <v>54281445057</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4300</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4301</v>
      </c>
      <c r="I27" s="355"/>
      <c r="J27" s="13" t="s">
        <v>1447</v>
      </c>
      <c r="K27" s="15" t="s">
        <v>4296</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c r="A30" s="382"/>
      <c r="B30" s="32"/>
      <c r="C30" s="33"/>
      <c r="D30" s="34"/>
      <c r="E30" s="35"/>
      <c r="F30" s="12"/>
      <c r="G30" s="12"/>
      <c r="H30" s="12"/>
      <c r="I30" s="12"/>
      <c r="J30" s="12"/>
      <c r="K30" s="12"/>
    </row>
    <row r="31" spans="1:11" ht="15" customHeight="1">
      <c r="A31" s="382"/>
      <c r="B31" s="183" t="s">
        <v>4299</v>
      </c>
      <c r="C31" s="358" t="s">
        <v>1591</v>
      </c>
      <c r="D31" s="390"/>
      <c r="E31" s="82" t="str">
        <f>IF(Kont!E292&gt;0,Kont!E292,"Nema")</f>
        <v>Nema</v>
      </c>
      <c r="F31" s="12"/>
      <c r="G31" s="13" t="s">
        <v>1449</v>
      </c>
      <c r="H31" s="385" t="s">
        <v>4297</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4298</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9581689</v>
      </c>
      <c r="K39" s="114">
        <f>PRRAS!E12</f>
        <v>10546919</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9501560</v>
      </c>
      <c r="K40" s="117">
        <f>PRRAS!E159</f>
        <v>9942085</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4607</v>
      </c>
      <c r="K41" s="117">
        <f>PRRAS!E648</f>
        <v>0</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34942</v>
      </c>
    </row>
    <row r="43" spans="1:11" ht="12.95" customHeight="1">
      <c r="A43" s="362" t="s">
        <v>2272</v>
      </c>
      <c r="B43" s="365" t="str">
        <f>Bil!B13</f>
        <v>Nefinancijska imovina (AOP 003+007+046+047+051+058)</v>
      </c>
      <c r="C43" s="368"/>
      <c r="D43" s="368"/>
      <c r="E43" s="368"/>
      <c r="F43" s="368"/>
      <c r="G43" s="368"/>
      <c r="H43" s="368"/>
      <c r="I43" s="112">
        <f>Bil!C13</f>
        <v>2</v>
      </c>
      <c r="J43" s="113">
        <f>Bil!D13</f>
        <v>2810509</v>
      </c>
      <c r="K43" s="114">
        <f>Bil!E13</f>
        <v>3025348</v>
      </c>
    </row>
    <row r="44" spans="1:11" ht="12.95" customHeight="1">
      <c r="A44" s="363"/>
      <c r="B44" s="366" t="str">
        <f>Bil!B74</f>
        <v>Financijska imovina (AOP 064+073+081+112+128+140+157+158)</v>
      </c>
      <c r="C44" s="367"/>
      <c r="D44" s="367"/>
      <c r="E44" s="367"/>
      <c r="F44" s="367"/>
      <c r="G44" s="367"/>
      <c r="H44" s="367"/>
      <c r="I44" s="115">
        <f>Bil!C74</f>
        <v>63</v>
      </c>
      <c r="J44" s="116">
        <f>Bil!D74</f>
        <v>932543</v>
      </c>
      <c r="K44" s="117">
        <f>Bil!E74</f>
        <v>1151635</v>
      </c>
    </row>
    <row r="45" spans="1:11" ht="12.95" customHeight="1">
      <c r="A45" s="363"/>
      <c r="B45" s="366" t="str">
        <f>Bil!B174</f>
        <v xml:space="preserve">Obveze (AOP 164+175+176+192+220) </v>
      </c>
      <c r="C45" s="367"/>
      <c r="D45" s="367"/>
      <c r="E45" s="367"/>
      <c r="F45" s="367"/>
      <c r="G45" s="367"/>
      <c r="H45" s="367"/>
      <c r="I45" s="115">
        <f>Bil!C174</f>
        <v>163</v>
      </c>
      <c r="J45" s="116">
        <f>Bil!D174</f>
        <v>906876</v>
      </c>
      <c r="K45" s="117">
        <f>Bil!E174</f>
        <v>1125912</v>
      </c>
    </row>
    <row r="46" spans="1:11" ht="12.95" customHeight="1">
      <c r="A46" s="364"/>
      <c r="B46" s="369" t="str">
        <f>Bil!B234</f>
        <v>Vlastiti izvori (224 + 232 - 236 + 240 do 242)</v>
      </c>
      <c r="C46" s="370"/>
      <c r="D46" s="370"/>
      <c r="E46" s="370"/>
      <c r="F46" s="370"/>
      <c r="G46" s="370"/>
      <c r="H46" s="370"/>
      <c r="I46" s="118">
        <f>Bil!C234</f>
        <v>223</v>
      </c>
      <c r="J46" s="119">
        <f>Bil!D234</f>
        <v>2836176</v>
      </c>
      <c r="K46" s="120">
        <f>Bil!E234</f>
        <v>3051071</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9643551</v>
      </c>
      <c r="K50" s="117">
        <f>RasF!E121</f>
        <v>10588292</v>
      </c>
    </row>
    <row r="51" spans="1:11" ht="12.95" customHeight="1">
      <c r="A51" s="364"/>
      <c r="B51" s="369" t="str">
        <f>RasF!B148</f>
        <v>Kontrolni zbroj (AOP 001+018+024+031+071+078+085+103+110+125)</v>
      </c>
      <c r="C51" s="369"/>
      <c r="D51" s="369"/>
      <c r="E51" s="369"/>
      <c r="F51" s="369"/>
      <c r="G51" s="369"/>
      <c r="H51" s="369"/>
      <c r="I51" s="118">
        <f>RasF!C148</f>
        <v>137</v>
      </c>
      <c r="J51" s="119">
        <f>RasF!D148</f>
        <v>9643551</v>
      </c>
      <c r="K51" s="120">
        <f>RasF!E148</f>
        <v>10588292</v>
      </c>
    </row>
    <row r="52" spans="1:11" ht="12.95" customHeight="1">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906876</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1125912</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1125912</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39" activePane="bottomLeft" state="frozen"/>
      <selection pane="bottomLeft" activeCell="E649" sqref="E649"/>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15251</v>
      </c>
      <c r="C4" s="429"/>
      <c r="D4" s="429"/>
      <c r="E4" s="430">
        <f>SUM(Skriveni!G2:G976)</f>
        <v>130497952.664</v>
      </c>
      <c r="F4" s="431"/>
    </row>
    <row r="5" spans="1:7" s="23" customFormat="1" ht="15" customHeight="1">
      <c r="B5" s="428" t="str">
        <f>"Naziv: "&amp;IF(RefStr!B10&lt;&gt;"",RefStr!B10,"_______________________________________")</f>
        <v>Naziv: OŠ BANA JOSIPA JELAČIĆA</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8520 Osnovno obrazovanje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9581689</v>
      </c>
      <c r="E12" s="147">
        <f>E13+E50+E56+E85+E116+E134+E141+E147</f>
        <v>10546919</v>
      </c>
      <c r="F12" s="148">
        <f>IF(D12&lt;&gt;0,IF(E12/D12&gt;=100,"&gt;&gt;100",E12/D12*100),"-")</f>
        <v>110.0736936880335</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6653885</v>
      </c>
      <c r="E56" s="147">
        <f>E57+E60+E65+E68+E71+E74+E77+E80</f>
        <v>6974837</v>
      </c>
      <c r="F56" s="150">
        <f t="shared" si="0"/>
        <v>104.82352790888329</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7058</v>
      </c>
      <c r="E68" s="147">
        <f>SUM(E69:E70)</f>
        <v>74993</v>
      </c>
      <c r="F68" s="150">
        <f t="shared" si="0"/>
        <v>1062.5247945593653</v>
      </c>
    </row>
    <row r="69" spans="1:6" s="8" customFormat="1">
      <c r="A69" s="145">
        <v>6341</v>
      </c>
      <c r="B69" s="146" t="s">
        <v>3699</v>
      </c>
      <c r="C69" s="345">
        <v>58</v>
      </c>
      <c r="D69" s="149">
        <v>7058</v>
      </c>
      <c r="E69" s="149">
        <v>74993</v>
      </c>
      <c r="F69" s="148">
        <f t="shared" si="0"/>
        <v>1062.5247945593653</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6646827</v>
      </c>
      <c r="E74" s="147">
        <f>SUM(E75:E76)</f>
        <v>6899844</v>
      </c>
      <c r="F74" s="150">
        <f t="shared" si="0"/>
        <v>103.80658320127785</v>
      </c>
    </row>
    <row r="75" spans="1:6" s="8" customFormat="1">
      <c r="A75" s="145" t="s">
        <v>1142</v>
      </c>
      <c r="B75" s="146" t="s">
        <v>3980</v>
      </c>
      <c r="C75" s="345">
        <v>64</v>
      </c>
      <c r="D75" s="149">
        <v>6646827</v>
      </c>
      <c r="E75" s="149">
        <v>6856844</v>
      </c>
      <c r="F75" s="148">
        <f t="shared" si="0"/>
        <v>103.15965798417801</v>
      </c>
    </row>
    <row r="76" spans="1:6" s="8" customFormat="1">
      <c r="A76" s="145" t="s">
        <v>3981</v>
      </c>
      <c r="B76" s="146" t="s">
        <v>3982</v>
      </c>
      <c r="C76" s="345">
        <v>65</v>
      </c>
      <c r="D76" s="149"/>
      <c r="E76" s="149">
        <v>43000</v>
      </c>
      <c r="F76" s="148" t="str">
        <f t="shared" si="0"/>
        <v>-</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27</v>
      </c>
      <c r="E85" s="147">
        <f>E86+E94+E101+E109</f>
        <v>5</v>
      </c>
      <c r="F85" s="150">
        <f t="shared" si="1"/>
        <v>18.518518518518519</v>
      </c>
    </row>
    <row r="86" spans="1:6" s="8" customFormat="1">
      <c r="A86" s="145">
        <v>641</v>
      </c>
      <c r="B86" s="146" t="s">
        <v>929</v>
      </c>
      <c r="C86" s="345">
        <v>75</v>
      </c>
      <c r="D86" s="147">
        <f>SUM(D87:D93)</f>
        <v>27</v>
      </c>
      <c r="E86" s="147">
        <f>SUM(E87:E93)</f>
        <v>5</v>
      </c>
      <c r="F86" s="150">
        <f t="shared" si="1"/>
        <v>18.518518518518519</v>
      </c>
    </row>
    <row r="87" spans="1:6" s="8" customFormat="1">
      <c r="A87" s="145">
        <v>6412</v>
      </c>
      <c r="B87" s="146" t="s">
        <v>4145</v>
      </c>
      <c r="C87" s="345">
        <v>76</v>
      </c>
      <c r="D87" s="149"/>
      <c r="E87" s="149"/>
      <c r="F87" s="148" t="str">
        <f t="shared" si="1"/>
        <v>-</v>
      </c>
    </row>
    <row r="88" spans="1:6" s="8" customFormat="1">
      <c r="A88" s="145">
        <v>6413</v>
      </c>
      <c r="B88" s="146" t="s">
        <v>3156</v>
      </c>
      <c r="C88" s="345">
        <v>77</v>
      </c>
      <c r="D88" s="149"/>
      <c r="E88" s="149">
        <v>5</v>
      </c>
      <c r="F88" s="148" t="str">
        <f t="shared" si="1"/>
        <v>-</v>
      </c>
    </row>
    <row r="89" spans="1:6" s="8" customFormat="1">
      <c r="A89" s="145">
        <v>6414</v>
      </c>
      <c r="B89" s="146" t="s">
        <v>3157</v>
      </c>
      <c r="C89" s="345">
        <v>78</v>
      </c>
      <c r="D89" s="149">
        <v>27</v>
      </c>
      <c r="E89" s="149"/>
      <c r="F89" s="148">
        <f t="shared" si="1"/>
        <v>0</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716029</v>
      </c>
      <c r="E116" s="147">
        <f>E117+E122+E130</f>
        <v>644110</v>
      </c>
      <c r="F116" s="150">
        <f t="shared" si="1"/>
        <v>89.95585374335397</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716029</v>
      </c>
      <c r="E122" s="147">
        <f>SUM(E123:E129)</f>
        <v>644110</v>
      </c>
      <c r="F122" s="150">
        <f t="shared" si="1"/>
        <v>89.95585374335397</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716029</v>
      </c>
      <c r="E127" s="149">
        <v>644110</v>
      </c>
      <c r="F127" s="148">
        <f t="shared" si="1"/>
        <v>89.95585374335397</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47750</v>
      </c>
      <c r="E134" s="147">
        <f>E135+E138</f>
        <v>71609</v>
      </c>
      <c r="F134" s="150">
        <f t="shared" si="1"/>
        <v>149.96649214659686</v>
      </c>
    </row>
    <row r="135" spans="1:6" s="8" customFormat="1">
      <c r="A135" s="145">
        <v>661</v>
      </c>
      <c r="B135" s="146" t="s">
        <v>425</v>
      </c>
      <c r="C135" s="345">
        <v>124</v>
      </c>
      <c r="D135" s="147">
        <f>SUM(D136:D137)</f>
        <v>42250</v>
      </c>
      <c r="E135" s="147">
        <f>SUM(E136:E137)</f>
        <v>64383</v>
      </c>
      <c r="F135" s="150">
        <f t="shared" si="1"/>
        <v>152.38579881656804</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42250</v>
      </c>
      <c r="E137" s="149">
        <v>64383</v>
      </c>
      <c r="F137" s="148">
        <f t="shared" si="1"/>
        <v>152.38579881656804</v>
      </c>
    </row>
    <row r="138" spans="1:6" s="8" customFormat="1">
      <c r="A138" s="145">
        <v>663</v>
      </c>
      <c r="B138" s="151" t="s">
        <v>426</v>
      </c>
      <c r="C138" s="345">
        <v>127</v>
      </c>
      <c r="D138" s="147">
        <f>SUM(D139:D140)</f>
        <v>5500</v>
      </c>
      <c r="E138" s="147">
        <f>SUM(E139:E140)</f>
        <v>7226</v>
      </c>
      <c r="F138" s="150">
        <f t="shared" si="1"/>
        <v>131.38181818181818</v>
      </c>
    </row>
    <row r="139" spans="1:6" s="8" customFormat="1">
      <c r="A139" s="145">
        <v>6631</v>
      </c>
      <c r="B139" s="146" t="s">
        <v>1502</v>
      </c>
      <c r="C139" s="345">
        <v>128</v>
      </c>
      <c r="D139" s="149">
        <v>5500</v>
      </c>
      <c r="E139" s="149">
        <v>7226</v>
      </c>
      <c r="F139" s="148">
        <f t="shared" si="1"/>
        <v>131.38181818181818</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2163998</v>
      </c>
      <c r="E141" s="147">
        <f>E142+E146</f>
        <v>2856358</v>
      </c>
      <c r="F141" s="150">
        <f t="shared" si="1"/>
        <v>131.99448428325721</v>
      </c>
    </row>
    <row r="142" spans="1:6" s="8" customFormat="1" ht="24">
      <c r="A142" s="145">
        <v>671</v>
      </c>
      <c r="B142" s="154" t="s">
        <v>1672</v>
      </c>
      <c r="C142" s="345">
        <v>131</v>
      </c>
      <c r="D142" s="147">
        <f>SUM(D143:D145)</f>
        <v>2163998</v>
      </c>
      <c r="E142" s="147">
        <f>SUM(E143:E145)</f>
        <v>2856358</v>
      </c>
      <c r="F142" s="150">
        <f t="shared" ref="F142:F205" si="2">IF(D142&lt;&gt;0,IF(E142/D142&gt;=100,"&gt;&gt;100",E142/D142*100),"-")</f>
        <v>131.99448428325721</v>
      </c>
    </row>
    <row r="143" spans="1:6" s="8" customFormat="1">
      <c r="A143" s="145">
        <v>6711</v>
      </c>
      <c r="B143" s="146" t="s">
        <v>3582</v>
      </c>
      <c r="C143" s="345">
        <v>132</v>
      </c>
      <c r="D143" s="149">
        <v>2130089</v>
      </c>
      <c r="E143" s="149">
        <v>2272329</v>
      </c>
      <c r="F143" s="148">
        <f t="shared" si="2"/>
        <v>106.67765525290258</v>
      </c>
    </row>
    <row r="144" spans="1:6" s="8" customFormat="1">
      <c r="A144" s="145">
        <v>6712</v>
      </c>
      <c r="B144" s="151" t="s">
        <v>2276</v>
      </c>
      <c r="C144" s="345">
        <v>133</v>
      </c>
      <c r="D144" s="149">
        <v>33909</v>
      </c>
      <c r="E144" s="149">
        <v>584029</v>
      </c>
      <c r="F144" s="148">
        <f t="shared" si="2"/>
        <v>1722.3421510513433</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9501560</v>
      </c>
      <c r="E159" s="147">
        <f>E160+E171+E204+E223+E232+E257+E268</f>
        <v>9942085</v>
      </c>
      <c r="F159" s="150">
        <f t="shared" si="2"/>
        <v>104.6363439266815</v>
      </c>
    </row>
    <row r="160" spans="1:6" s="8" customFormat="1">
      <c r="A160" s="145">
        <v>31</v>
      </c>
      <c r="B160" s="146" t="s">
        <v>431</v>
      </c>
      <c r="C160" s="345">
        <v>149</v>
      </c>
      <c r="D160" s="147">
        <f>D161+D166+D167</f>
        <v>6994124</v>
      </c>
      <c r="E160" s="147">
        <f>E161+E166+E167</f>
        <v>7271385</v>
      </c>
      <c r="F160" s="150">
        <f t="shared" si="2"/>
        <v>103.96419909055086</v>
      </c>
    </row>
    <row r="161" spans="1:6" s="8" customFormat="1">
      <c r="A161" s="145">
        <v>311</v>
      </c>
      <c r="B161" s="146" t="s">
        <v>432</v>
      </c>
      <c r="C161" s="345">
        <v>150</v>
      </c>
      <c r="D161" s="147">
        <f>SUM(D162:D165)</f>
        <v>5778743</v>
      </c>
      <c r="E161" s="147">
        <f>SUM(E162:E165)</f>
        <v>5968529</v>
      </c>
      <c r="F161" s="150">
        <f t="shared" si="2"/>
        <v>103.28420903992443</v>
      </c>
    </row>
    <row r="162" spans="1:6" s="8" customFormat="1">
      <c r="A162" s="145">
        <v>3111</v>
      </c>
      <c r="B162" s="146" t="s">
        <v>385</v>
      </c>
      <c r="C162" s="345">
        <v>151</v>
      </c>
      <c r="D162" s="149">
        <v>5731688</v>
      </c>
      <c r="E162" s="149">
        <v>5922581</v>
      </c>
      <c r="F162" s="148">
        <f t="shared" si="2"/>
        <v>103.33048484146381</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v>35256</v>
      </c>
      <c r="E164" s="149">
        <v>28156</v>
      </c>
      <c r="F164" s="148">
        <f t="shared" si="2"/>
        <v>79.861583843884731</v>
      </c>
    </row>
    <row r="165" spans="1:6" s="8" customFormat="1">
      <c r="A165" s="145">
        <v>3114</v>
      </c>
      <c r="B165" s="146" t="s">
        <v>388</v>
      </c>
      <c r="C165" s="345">
        <v>154</v>
      </c>
      <c r="D165" s="149">
        <v>11799</v>
      </c>
      <c r="E165" s="149">
        <v>17792</v>
      </c>
      <c r="F165" s="148">
        <f t="shared" si="2"/>
        <v>150.7924400372913</v>
      </c>
    </row>
    <row r="166" spans="1:6" s="8" customFormat="1">
      <c r="A166" s="145">
        <v>312</v>
      </c>
      <c r="B166" s="146" t="s">
        <v>1597</v>
      </c>
      <c r="C166" s="345">
        <v>155</v>
      </c>
      <c r="D166" s="149">
        <v>196752</v>
      </c>
      <c r="E166" s="149">
        <v>245271</v>
      </c>
      <c r="F166" s="148">
        <f t="shared" si="2"/>
        <v>124.65997804342524</v>
      </c>
    </row>
    <row r="167" spans="1:6" s="8" customFormat="1">
      <c r="A167" s="145">
        <v>313</v>
      </c>
      <c r="B167" s="146" t="s">
        <v>2853</v>
      </c>
      <c r="C167" s="345">
        <v>156</v>
      </c>
      <c r="D167" s="147">
        <f>SUM(D168:D170)</f>
        <v>1018629</v>
      </c>
      <c r="E167" s="147">
        <f>SUM(E168:E170)</f>
        <v>1057585</v>
      </c>
      <c r="F167" s="150">
        <f t="shared" si="2"/>
        <v>103.82435607075786</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867298</v>
      </c>
      <c r="E169" s="149">
        <v>900846</v>
      </c>
      <c r="F169" s="148">
        <f t="shared" si="2"/>
        <v>103.86810531097733</v>
      </c>
    </row>
    <row r="170" spans="1:6" s="8" customFormat="1">
      <c r="A170" s="145">
        <v>3133</v>
      </c>
      <c r="B170" s="146" t="s">
        <v>264</v>
      </c>
      <c r="C170" s="345">
        <v>159</v>
      </c>
      <c r="D170" s="149">
        <v>151331</v>
      </c>
      <c r="E170" s="149">
        <v>156739</v>
      </c>
      <c r="F170" s="148">
        <f t="shared" si="2"/>
        <v>103.57362338185831</v>
      </c>
    </row>
    <row r="171" spans="1:6" s="8" customFormat="1">
      <c r="A171" s="145">
        <v>32</v>
      </c>
      <c r="B171" s="146" t="s">
        <v>433</v>
      </c>
      <c r="C171" s="345">
        <v>160</v>
      </c>
      <c r="D171" s="147">
        <f>D172+D177+D185+D195+D196</f>
        <v>2119796</v>
      </c>
      <c r="E171" s="147">
        <f>E172+E177+E185+E195+E196</f>
        <v>2155499</v>
      </c>
      <c r="F171" s="150">
        <f t="shared" si="2"/>
        <v>101.68426584444919</v>
      </c>
    </row>
    <row r="172" spans="1:6" s="8" customFormat="1">
      <c r="A172" s="145">
        <v>321</v>
      </c>
      <c r="B172" s="146" t="s">
        <v>3359</v>
      </c>
      <c r="C172" s="345">
        <v>161</v>
      </c>
      <c r="D172" s="147">
        <f>SUM(D173:D176)</f>
        <v>234039</v>
      </c>
      <c r="E172" s="147">
        <f>SUM(E173:E176)</f>
        <v>249886</v>
      </c>
      <c r="F172" s="150">
        <f t="shared" si="2"/>
        <v>106.77109370660445</v>
      </c>
    </row>
    <row r="173" spans="1:6" s="8" customFormat="1">
      <c r="A173" s="145">
        <v>3211</v>
      </c>
      <c r="B173" s="146" t="s">
        <v>3243</v>
      </c>
      <c r="C173" s="345">
        <v>162</v>
      </c>
      <c r="D173" s="149">
        <v>44920</v>
      </c>
      <c r="E173" s="149">
        <v>50733</v>
      </c>
      <c r="F173" s="148">
        <f t="shared" si="2"/>
        <v>112.94078361531612</v>
      </c>
    </row>
    <row r="174" spans="1:6" s="8" customFormat="1">
      <c r="A174" s="145">
        <v>3212</v>
      </c>
      <c r="B174" s="146" t="s">
        <v>108</v>
      </c>
      <c r="C174" s="345">
        <v>163</v>
      </c>
      <c r="D174" s="149">
        <v>177136</v>
      </c>
      <c r="E174" s="149">
        <v>173167</v>
      </c>
      <c r="F174" s="148">
        <f t="shared" si="2"/>
        <v>97.759348748983825</v>
      </c>
    </row>
    <row r="175" spans="1:6" s="8" customFormat="1">
      <c r="A175" s="145">
        <v>3213</v>
      </c>
      <c r="B175" s="146" t="s">
        <v>2999</v>
      </c>
      <c r="C175" s="345">
        <v>164</v>
      </c>
      <c r="D175" s="149">
        <v>8095</v>
      </c>
      <c r="E175" s="149">
        <v>21112</v>
      </c>
      <c r="F175" s="148">
        <f t="shared" si="2"/>
        <v>260.80296479308214</v>
      </c>
    </row>
    <row r="176" spans="1:6" s="8" customFormat="1">
      <c r="A176" s="145">
        <v>3214</v>
      </c>
      <c r="B176" s="146" t="s">
        <v>2998</v>
      </c>
      <c r="C176" s="345">
        <v>165</v>
      </c>
      <c r="D176" s="149">
        <v>3888</v>
      </c>
      <c r="E176" s="149">
        <v>4874</v>
      </c>
      <c r="F176" s="148">
        <f t="shared" si="2"/>
        <v>125.36008230452676</v>
      </c>
    </row>
    <row r="177" spans="1:6" s="8" customFormat="1">
      <c r="A177" s="145">
        <v>322</v>
      </c>
      <c r="B177" s="146" t="s">
        <v>3360</v>
      </c>
      <c r="C177" s="345">
        <v>166</v>
      </c>
      <c r="D177" s="147">
        <f>SUM(D178:D184)</f>
        <v>892868</v>
      </c>
      <c r="E177" s="147">
        <f>SUM(E178:E184)</f>
        <v>882327</v>
      </c>
      <c r="F177" s="150">
        <f t="shared" si="2"/>
        <v>98.819422355824145</v>
      </c>
    </row>
    <row r="178" spans="1:6" s="8" customFormat="1">
      <c r="A178" s="145">
        <v>3221</v>
      </c>
      <c r="B178" s="146" t="s">
        <v>3000</v>
      </c>
      <c r="C178" s="345">
        <v>167</v>
      </c>
      <c r="D178" s="149">
        <v>76367</v>
      </c>
      <c r="E178" s="149">
        <v>92129</v>
      </c>
      <c r="F178" s="148">
        <f t="shared" si="2"/>
        <v>120.63980515143975</v>
      </c>
    </row>
    <row r="179" spans="1:6" s="8" customFormat="1">
      <c r="A179" s="145">
        <v>3222</v>
      </c>
      <c r="B179" s="146" t="s">
        <v>3001</v>
      </c>
      <c r="C179" s="345">
        <v>168</v>
      </c>
      <c r="D179" s="149">
        <v>360957</v>
      </c>
      <c r="E179" s="149">
        <v>424423</v>
      </c>
      <c r="F179" s="148">
        <f t="shared" si="2"/>
        <v>117.5827037569572</v>
      </c>
    </row>
    <row r="180" spans="1:6" s="8" customFormat="1">
      <c r="A180" s="145">
        <v>3223</v>
      </c>
      <c r="B180" s="146" t="s">
        <v>3002</v>
      </c>
      <c r="C180" s="345">
        <v>169</v>
      </c>
      <c r="D180" s="149">
        <v>239056</v>
      </c>
      <c r="E180" s="149">
        <v>291428</v>
      </c>
      <c r="F180" s="148">
        <f t="shared" si="2"/>
        <v>121.90783749414362</v>
      </c>
    </row>
    <row r="181" spans="1:6" s="8" customFormat="1">
      <c r="A181" s="145">
        <v>3224</v>
      </c>
      <c r="B181" s="146" t="s">
        <v>2236</v>
      </c>
      <c r="C181" s="345">
        <v>170</v>
      </c>
      <c r="D181" s="149">
        <v>199877</v>
      </c>
      <c r="E181" s="149">
        <v>54374</v>
      </c>
      <c r="F181" s="148">
        <f t="shared" si="2"/>
        <v>27.203730294130889</v>
      </c>
    </row>
    <row r="182" spans="1:6" s="8" customFormat="1">
      <c r="A182" s="145">
        <v>3225</v>
      </c>
      <c r="B182" s="146" t="s">
        <v>504</v>
      </c>
      <c r="C182" s="345">
        <v>171</v>
      </c>
      <c r="D182" s="149">
        <v>8141</v>
      </c>
      <c r="E182" s="149">
        <v>14191</v>
      </c>
      <c r="F182" s="148">
        <f t="shared" si="2"/>
        <v>174.31519469352659</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8470</v>
      </c>
      <c r="E184" s="149">
        <v>5782</v>
      </c>
      <c r="F184" s="148">
        <f t="shared" si="2"/>
        <v>68.264462809917362</v>
      </c>
    </row>
    <row r="185" spans="1:6" s="8" customFormat="1">
      <c r="A185" s="145">
        <v>323</v>
      </c>
      <c r="B185" s="146" t="s">
        <v>2312</v>
      </c>
      <c r="C185" s="345">
        <v>174</v>
      </c>
      <c r="D185" s="147">
        <f>SUM(D186:D194)</f>
        <v>574355</v>
      </c>
      <c r="E185" s="147">
        <f>SUM(E186:E194)</f>
        <v>812540</v>
      </c>
      <c r="F185" s="150">
        <f t="shared" si="2"/>
        <v>141.46999677899558</v>
      </c>
    </row>
    <row r="186" spans="1:6" s="8" customFormat="1">
      <c r="A186" s="145">
        <v>3231</v>
      </c>
      <c r="B186" s="146" t="s">
        <v>855</v>
      </c>
      <c r="C186" s="345">
        <v>175</v>
      </c>
      <c r="D186" s="149">
        <v>68407</v>
      </c>
      <c r="E186" s="149">
        <v>55331</v>
      </c>
      <c r="F186" s="148">
        <f t="shared" si="2"/>
        <v>80.884997149414531</v>
      </c>
    </row>
    <row r="187" spans="1:6" s="8" customFormat="1">
      <c r="A187" s="145">
        <v>3232</v>
      </c>
      <c r="B187" s="146" t="s">
        <v>3870</v>
      </c>
      <c r="C187" s="345">
        <v>176</v>
      </c>
      <c r="D187" s="149">
        <v>170488</v>
      </c>
      <c r="E187" s="149">
        <v>447340</v>
      </c>
      <c r="F187" s="148">
        <f t="shared" si="2"/>
        <v>262.38796865468538</v>
      </c>
    </row>
    <row r="188" spans="1:6" s="8" customFormat="1">
      <c r="A188" s="145">
        <v>3233</v>
      </c>
      <c r="B188" s="146" t="s">
        <v>3871</v>
      </c>
      <c r="C188" s="345">
        <v>177</v>
      </c>
      <c r="D188" s="149">
        <v>7715</v>
      </c>
      <c r="E188" s="149">
        <v>2082</v>
      </c>
      <c r="F188" s="148">
        <f t="shared" si="2"/>
        <v>26.986390149060274</v>
      </c>
    </row>
    <row r="189" spans="1:6" s="8" customFormat="1">
      <c r="A189" s="145">
        <v>3234</v>
      </c>
      <c r="B189" s="146" t="s">
        <v>3872</v>
      </c>
      <c r="C189" s="345">
        <v>178</v>
      </c>
      <c r="D189" s="149">
        <v>94382</v>
      </c>
      <c r="E189" s="149">
        <v>111836</v>
      </c>
      <c r="F189" s="148">
        <f t="shared" si="2"/>
        <v>118.49293297450785</v>
      </c>
    </row>
    <row r="190" spans="1:6" s="8" customFormat="1">
      <c r="A190" s="145">
        <v>3235</v>
      </c>
      <c r="B190" s="146" t="s">
        <v>3873</v>
      </c>
      <c r="C190" s="345">
        <v>179</v>
      </c>
      <c r="D190" s="149">
        <v>128743</v>
      </c>
      <c r="E190" s="149">
        <v>80718</v>
      </c>
      <c r="F190" s="148">
        <f t="shared" si="2"/>
        <v>62.69700100199622</v>
      </c>
    </row>
    <row r="191" spans="1:6" s="8" customFormat="1">
      <c r="A191" s="145">
        <v>3236</v>
      </c>
      <c r="B191" s="146" t="s">
        <v>3874</v>
      </c>
      <c r="C191" s="345">
        <v>180</v>
      </c>
      <c r="D191" s="149">
        <v>8830</v>
      </c>
      <c r="E191" s="149">
        <v>14853</v>
      </c>
      <c r="F191" s="148">
        <f t="shared" si="2"/>
        <v>168.21064552661383</v>
      </c>
    </row>
    <row r="192" spans="1:6" s="8" customFormat="1">
      <c r="A192" s="145">
        <v>3237</v>
      </c>
      <c r="B192" s="146" t="s">
        <v>3875</v>
      </c>
      <c r="C192" s="345">
        <v>181</v>
      </c>
      <c r="D192" s="149">
        <v>57680</v>
      </c>
      <c r="E192" s="149">
        <v>83273</v>
      </c>
      <c r="F192" s="148">
        <f t="shared" si="2"/>
        <v>144.37066574202498</v>
      </c>
    </row>
    <row r="193" spans="1:6" s="8" customFormat="1">
      <c r="A193" s="145">
        <v>3238</v>
      </c>
      <c r="B193" s="146" t="s">
        <v>702</v>
      </c>
      <c r="C193" s="345">
        <v>182</v>
      </c>
      <c r="D193" s="149">
        <v>7438</v>
      </c>
      <c r="E193" s="149">
        <v>10800</v>
      </c>
      <c r="F193" s="148">
        <f t="shared" si="2"/>
        <v>145.20032266738369</v>
      </c>
    </row>
    <row r="194" spans="1:6" s="8" customFormat="1">
      <c r="A194" s="145">
        <v>3239</v>
      </c>
      <c r="B194" s="146" t="s">
        <v>703</v>
      </c>
      <c r="C194" s="345">
        <v>183</v>
      </c>
      <c r="D194" s="149">
        <v>30672</v>
      </c>
      <c r="E194" s="149">
        <v>6307</v>
      </c>
      <c r="F194" s="148">
        <f t="shared" si="2"/>
        <v>20.562728221178926</v>
      </c>
    </row>
    <row r="195" spans="1:6" s="8" customFormat="1">
      <c r="A195" s="145">
        <v>324</v>
      </c>
      <c r="B195" s="146" t="s">
        <v>3584</v>
      </c>
      <c r="C195" s="345">
        <v>184</v>
      </c>
      <c r="D195" s="149">
        <v>31639</v>
      </c>
      <c r="E195" s="149">
        <v>2637</v>
      </c>
      <c r="F195" s="148">
        <f t="shared" si="2"/>
        <v>8.3346502733967576</v>
      </c>
    </row>
    <row r="196" spans="1:6" s="8" customFormat="1">
      <c r="A196" s="145">
        <v>329</v>
      </c>
      <c r="B196" s="146" t="s">
        <v>434</v>
      </c>
      <c r="C196" s="345">
        <v>185</v>
      </c>
      <c r="D196" s="147">
        <f>SUM(D197:D203)</f>
        <v>386895</v>
      </c>
      <c r="E196" s="147">
        <f>SUM(E197:E203)</f>
        <v>208109</v>
      </c>
      <c r="F196" s="150">
        <f t="shared" si="2"/>
        <v>53.789529458897114</v>
      </c>
    </row>
    <row r="197" spans="1:6" s="8" customFormat="1">
      <c r="A197" s="145">
        <v>3291</v>
      </c>
      <c r="B197" s="151" t="s">
        <v>1965</v>
      </c>
      <c r="C197" s="345">
        <v>186</v>
      </c>
      <c r="D197" s="149">
        <v>55459</v>
      </c>
      <c r="E197" s="149">
        <v>68419</v>
      </c>
      <c r="F197" s="148">
        <f t="shared" si="2"/>
        <v>123.36861465226563</v>
      </c>
    </row>
    <row r="198" spans="1:6" s="8" customFormat="1">
      <c r="A198" s="145">
        <v>3292</v>
      </c>
      <c r="B198" s="146" t="s">
        <v>1966</v>
      </c>
      <c r="C198" s="345">
        <v>187</v>
      </c>
      <c r="D198" s="149">
        <v>10833</v>
      </c>
      <c r="E198" s="149">
        <v>12019</v>
      </c>
      <c r="F198" s="148">
        <f t="shared" si="2"/>
        <v>110.94802917012831</v>
      </c>
    </row>
    <row r="199" spans="1:6" s="8" customFormat="1">
      <c r="A199" s="145">
        <v>3293</v>
      </c>
      <c r="B199" s="146" t="s">
        <v>1967</v>
      </c>
      <c r="C199" s="345">
        <v>188</v>
      </c>
      <c r="D199" s="149">
        <v>12489</v>
      </c>
      <c r="E199" s="149">
        <v>2340</v>
      </c>
      <c r="F199" s="148">
        <f t="shared" si="2"/>
        <v>18.736488109536392</v>
      </c>
    </row>
    <row r="200" spans="1:6" s="8" customFormat="1">
      <c r="A200" s="145">
        <v>3294</v>
      </c>
      <c r="B200" s="146" t="s">
        <v>2313</v>
      </c>
      <c r="C200" s="345">
        <v>189</v>
      </c>
      <c r="D200" s="149">
        <v>4200</v>
      </c>
      <c r="E200" s="149">
        <v>4500</v>
      </c>
      <c r="F200" s="148">
        <f t="shared" si="2"/>
        <v>107.14285714285714</v>
      </c>
    </row>
    <row r="201" spans="1:6" s="8" customFormat="1">
      <c r="A201" s="145">
        <v>3295</v>
      </c>
      <c r="B201" s="146" t="s">
        <v>3585</v>
      </c>
      <c r="C201" s="345">
        <v>190</v>
      </c>
      <c r="D201" s="149">
        <v>1262</v>
      </c>
      <c r="E201" s="149"/>
      <c r="F201" s="148">
        <f t="shared" si="2"/>
        <v>0</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302652</v>
      </c>
      <c r="E203" s="149">
        <v>120831</v>
      </c>
      <c r="F203" s="148">
        <f t="shared" si="2"/>
        <v>39.924071210499186</v>
      </c>
    </row>
    <row r="204" spans="1:6" s="8" customFormat="1">
      <c r="A204" s="145">
        <v>34</v>
      </c>
      <c r="B204" s="151" t="s">
        <v>435</v>
      </c>
      <c r="C204" s="345">
        <v>193</v>
      </c>
      <c r="D204" s="147">
        <f>D205+D210+D218</f>
        <v>8835</v>
      </c>
      <c r="E204" s="147">
        <f>E205+E210+E218</f>
        <v>9534</v>
      </c>
      <c r="F204" s="150">
        <f t="shared" si="2"/>
        <v>107.91171477079797</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8835</v>
      </c>
      <c r="E218" s="147">
        <f>SUM(E219:E222)</f>
        <v>9534</v>
      </c>
      <c r="F218" s="150">
        <f t="shared" si="3"/>
        <v>107.91171477079797</v>
      </c>
    </row>
    <row r="219" spans="1:6" s="8" customFormat="1">
      <c r="A219" s="145">
        <v>3431</v>
      </c>
      <c r="B219" s="151" t="s">
        <v>3587</v>
      </c>
      <c r="C219" s="345">
        <v>208</v>
      </c>
      <c r="D219" s="149">
        <v>8786</v>
      </c>
      <c r="E219" s="149">
        <v>9486</v>
      </c>
      <c r="F219" s="148">
        <f t="shared" si="3"/>
        <v>107.96722057819257</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49</v>
      </c>
      <c r="E221" s="149">
        <v>48</v>
      </c>
      <c r="F221" s="148">
        <f t="shared" si="3"/>
        <v>97.959183673469383</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378805</v>
      </c>
      <c r="E257" s="147">
        <f>E258+E264</f>
        <v>505667</v>
      </c>
      <c r="F257" s="150">
        <f t="shared" si="3"/>
        <v>133.49005424954791</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378805</v>
      </c>
      <c r="E264" s="147">
        <f>SUM(E265:E267)</f>
        <v>505667</v>
      </c>
      <c r="F264" s="150">
        <f t="shared" si="3"/>
        <v>133.49005424954791</v>
      </c>
    </row>
    <row r="265" spans="1:6" s="8" customFormat="1">
      <c r="A265" s="145">
        <v>3721</v>
      </c>
      <c r="B265" s="146" t="s">
        <v>1066</v>
      </c>
      <c r="C265" s="345">
        <v>254</v>
      </c>
      <c r="D265" s="149">
        <v>1280</v>
      </c>
      <c r="E265" s="149">
        <v>2040</v>
      </c>
      <c r="F265" s="148">
        <f t="shared" si="3"/>
        <v>159.375</v>
      </c>
    </row>
    <row r="266" spans="1:6" s="8" customFormat="1">
      <c r="A266" s="145">
        <v>3722</v>
      </c>
      <c r="B266" s="146" t="s">
        <v>1065</v>
      </c>
      <c r="C266" s="345">
        <v>255</v>
      </c>
      <c r="D266" s="149">
        <v>377525</v>
      </c>
      <c r="E266" s="149">
        <v>503627</v>
      </c>
      <c r="F266" s="148">
        <f t="shared" si="3"/>
        <v>133.40229123899078</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9501560</v>
      </c>
      <c r="E292" s="147">
        <f>E159-E290+E291</f>
        <v>9942085</v>
      </c>
      <c r="F292" s="150">
        <f t="shared" si="4"/>
        <v>104.6363439266815</v>
      </c>
    </row>
    <row r="293" spans="1:6" s="8" customFormat="1">
      <c r="A293" s="145" t="s">
        <v>1215</v>
      </c>
      <c r="B293" s="146" t="s">
        <v>3441</v>
      </c>
      <c r="C293" s="345">
        <v>282</v>
      </c>
      <c r="D293" s="147">
        <f>IF(D12&gt;=D292,D12-D292,0)</f>
        <v>80129</v>
      </c>
      <c r="E293" s="147">
        <f>IF(E12&gt;=E292,E12-E292,0)</f>
        <v>604834</v>
      </c>
      <c r="F293" s="150">
        <f t="shared" si="4"/>
        <v>754.82534413258622</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227879</v>
      </c>
      <c r="E295" s="149">
        <v>160258</v>
      </c>
      <c r="F295" s="148">
        <f t="shared" si="4"/>
        <v>70.325918579597072</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v>4680</v>
      </c>
      <c r="E297" s="149">
        <v>44284</v>
      </c>
      <c r="F297" s="148">
        <f t="shared" si="4"/>
        <v>946.23931623931628</v>
      </c>
    </row>
    <row r="298" spans="1:6" s="8" customFormat="1">
      <c r="A298" s="145">
        <v>9661</v>
      </c>
      <c r="B298" s="146" t="s">
        <v>2651</v>
      </c>
      <c r="C298" s="345">
        <v>287</v>
      </c>
      <c r="D298" s="149">
        <v>4680</v>
      </c>
      <c r="E298" s="149">
        <v>10486</v>
      </c>
      <c r="F298" s="148">
        <f t="shared" si="4"/>
        <v>224.05982905982907</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1988</v>
      </c>
      <c r="E301" s="147">
        <f>E302+E314+E347+E351</f>
        <v>1824</v>
      </c>
      <c r="F301" s="150">
        <f t="shared" ref="F301:F364" si="5">IF(D301&lt;&gt;0,IF(E301/D301&gt;=100,"&gt;&gt;100",E301/D301*100),"-")</f>
        <v>91.75050301810866</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1988</v>
      </c>
      <c r="E314" s="147">
        <f>E315+E320+E329+E334+E339+E342</f>
        <v>1824</v>
      </c>
      <c r="F314" s="150">
        <f t="shared" si="5"/>
        <v>91.75050301810866</v>
      </c>
    </row>
    <row r="315" spans="1:6" s="8" customFormat="1">
      <c r="A315" s="145">
        <v>721</v>
      </c>
      <c r="B315" s="146" t="s">
        <v>3242</v>
      </c>
      <c r="C315" s="345">
        <v>303</v>
      </c>
      <c r="D315" s="147">
        <f>SUM(D316:D319)</f>
        <v>1988</v>
      </c>
      <c r="E315" s="147">
        <f>SUM(E316:E319)</f>
        <v>1824</v>
      </c>
      <c r="F315" s="150">
        <f t="shared" si="5"/>
        <v>91.75050301810866</v>
      </c>
    </row>
    <row r="316" spans="1:6" s="8" customFormat="1">
      <c r="A316" s="145">
        <v>7211</v>
      </c>
      <c r="B316" s="146" t="s">
        <v>382</v>
      </c>
      <c r="C316" s="345">
        <v>304</v>
      </c>
      <c r="D316" s="149">
        <v>1988</v>
      </c>
      <c r="E316" s="149">
        <v>1824</v>
      </c>
      <c r="F316" s="148">
        <f t="shared" si="5"/>
        <v>91.75050301810866</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141991</v>
      </c>
      <c r="E353" s="147">
        <f>E354+E366+E399+E403+E405</f>
        <v>646207</v>
      </c>
      <c r="F353" s="150">
        <f t="shared" si="5"/>
        <v>455.10419674486411</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141991</v>
      </c>
      <c r="E366" s="147">
        <f>E367+E372+E381+E386+E391+E394</f>
        <v>646207</v>
      </c>
      <c r="F366" s="150">
        <f t="shared" si="6"/>
        <v>455.10419674486411</v>
      </c>
    </row>
    <row r="367" spans="1:6" s="8" customFormat="1">
      <c r="A367" s="145">
        <v>421</v>
      </c>
      <c r="B367" s="146" t="s">
        <v>1980</v>
      </c>
      <c r="C367" s="345">
        <v>355</v>
      </c>
      <c r="D367" s="147">
        <f>SUM(D368:D371)</f>
        <v>29400</v>
      </c>
      <c r="E367" s="147">
        <f>SUM(E368:E371)</f>
        <v>527005</v>
      </c>
      <c r="F367" s="150">
        <f t="shared" si="6"/>
        <v>1792.5340136054424</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v>29400</v>
      </c>
      <c r="E369" s="149">
        <v>527005</v>
      </c>
      <c r="F369" s="148">
        <f t="shared" si="6"/>
        <v>1792.5340136054424</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112591</v>
      </c>
      <c r="E372" s="147">
        <f>SUM(E373:E380)</f>
        <v>107914</v>
      </c>
      <c r="F372" s="150">
        <f t="shared" si="6"/>
        <v>95.846026769457595</v>
      </c>
    </row>
    <row r="373" spans="1:6" s="8" customFormat="1">
      <c r="A373" s="145">
        <v>4221</v>
      </c>
      <c r="B373" s="146" t="s">
        <v>3941</v>
      </c>
      <c r="C373" s="345">
        <v>361</v>
      </c>
      <c r="D373" s="149">
        <v>111891</v>
      </c>
      <c r="E373" s="149">
        <v>95229</v>
      </c>
      <c r="F373" s="148">
        <f t="shared" si="6"/>
        <v>85.108721881116452</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v>1713</v>
      </c>
      <c r="F378" s="148" t="str">
        <f t="shared" si="6"/>
        <v>-</v>
      </c>
    </row>
    <row r="379" spans="1:6" s="8" customFormat="1">
      <c r="A379" s="145">
        <v>4227</v>
      </c>
      <c r="B379" s="151" t="s">
        <v>3947</v>
      </c>
      <c r="C379" s="345">
        <v>367</v>
      </c>
      <c r="D379" s="149">
        <v>700</v>
      </c>
      <c r="E379" s="149">
        <v>10972</v>
      </c>
      <c r="F379" s="148">
        <f t="shared" si="6"/>
        <v>1567.4285714285713</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0</v>
      </c>
      <c r="E386" s="147">
        <f>SUM(E387:E390)</f>
        <v>11288</v>
      </c>
      <c r="F386" s="150" t="str">
        <f t="shared" si="6"/>
        <v>-</v>
      </c>
    </row>
    <row r="387" spans="1:6" s="8" customFormat="1">
      <c r="A387" s="145">
        <v>4241</v>
      </c>
      <c r="B387" s="146" t="s">
        <v>2886</v>
      </c>
      <c r="C387" s="345">
        <v>375</v>
      </c>
      <c r="D387" s="149"/>
      <c r="E387" s="149">
        <v>11288</v>
      </c>
      <c r="F387" s="148" t="str">
        <f t="shared" si="6"/>
        <v>-</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140003</v>
      </c>
      <c r="E411" s="147">
        <f>IF(E353&gt;=E301, E353-E301, 0)</f>
        <v>644383</v>
      </c>
      <c r="F411" s="150">
        <f t="shared" si="6"/>
        <v>460.26370863481498</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v>163398</v>
      </c>
      <c r="E413" s="149">
        <v>155651</v>
      </c>
      <c r="F413" s="148">
        <f t="shared" si="6"/>
        <v>95.258815897379407</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9583677</v>
      </c>
      <c r="E415" s="147">
        <f>E12+E301</f>
        <v>10548743</v>
      </c>
      <c r="F415" s="150">
        <f t="shared" si="6"/>
        <v>110.06989279793132</v>
      </c>
    </row>
    <row r="416" spans="1:6" s="8" customFormat="1">
      <c r="A416" s="145" t="s">
        <v>1215</v>
      </c>
      <c r="B416" s="146" t="s">
        <v>1993</v>
      </c>
      <c r="C416" s="345">
        <v>404</v>
      </c>
      <c r="D416" s="147">
        <f>D292+D353</f>
        <v>9643551</v>
      </c>
      <c r="E416" s="147">
        <f>E292+E353</f>
        <v>10588292</v>
      </c>
      <c r="F416" s="150">
        <f t="shared" si="6"/>
        <v>109.79660915361987</v>
      </c>
    </row>
    <row r="417" spans="1:6" s="8" customFormat="1">
      <c r="A417" s="145" t="s">
        <v>1215</v>
      </c>
      <c r="B417" s="146" t="s">
        <v>1994</v>
      </c>
      <c r="C417" s="345">
        <v>405</v>
      </c>
      <c r="D417" s="147">
        <f>IF(D415&gt;=D416,D415-D416,0)</f>
        <v>0</v>
      </c>
      <c r="E417" s="147">
        <f>IF(E415&gt;=E416,E415-E416,0)</f>
        <v>0</v>
      </c>
      <c r="F417" s="150" t="str">
        <f t="shared" si="6"/>
        <v>-</v>
      </c>
    </row>
    <row r="418" spans="1:6" s="8" customFormat="1">
      <c r="A418" s="145" t="s">
        <v>1215</v>
      </c>
      <c r="B418" s="146" t="s">
        <v>1995</v>
      </c>
      <c r="C418" s="345">
        <v>406</v>
      </c>
      <c r="D418" s="147">
        <f>IF(D416&gt;=D415,D416-D415,0)</f>
        <v>59874</v>
      </c>
      <c r="E418" s="147">
        <f>IF(E416&gt;=E415,E416-E415,0)</f>
        <v>39549</v>
      </c>
      <c r="F418" s="150">
        <f t="shared" si="6"/>
        <v>66.053712796873427</v>
      </c>
    </row>
    <row r="419" spans="1:6" s="8" customFormat="1">
      <c r="A419" s="160" t="s">
        <v>1592</v>
      </c>
      <c r="B419" s="151" t="s">
        <v>1996</v>
      </c>
      <c r="C419" s="345">
        <v>407</v>
      </c>
      <c r="D419" s="147">
        <f>IF(D295-D296+D412-D413&gt;=0,D295-D296+D412-D413,0)</f>
        <v>64481</v>
      </c>
      <c r="E419" s="147">
        <f>IF(E295-E296+E412-E413&gt;=0,E295-E296+E412-E413,0)</f>
        <v>4607</v>
      </c>
      <c r="F419" s="150">
        <f t="shared" si="6"/>
        <v>7.1447403110993939</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4680</v>
      </c>
      <c r="E421" s="161">
        <f>E297+E414</f>
        <v>44284</v>
      </c>
      <c r="F421" s="162">
        <f t="shared" si="6"/>
        <v>946.23931623931628</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9583677</v>
      </c>
      <c r="E642" s="147">
        <f>E415+E423</f>
        <v>10548743</v>
      </c>
      <c r="F642" s="148">
        <f t="shared" si="10"/>
        <v>110.06989279793132</v>
      </c>
    </row>
    <row r="643" spans="1:6" s="8" customFormat="1">
      <c r="A643" s="145" t="s">
        <v>1215</v>
      </c>
      <c r="B643" s="146" t="s">
        <v>1246</v>
      </c>
      <c r="C643" s="345">
        <v>630</v>
      </c>
      <c r="D643" s="147">
        <f>D416+D531</f>
        <v>9643551</v>
      </c>
      <c r="E643" s="147">
        <f>E416+E531</f>
        <v>10588292</v>
      </c>
      <c r="F643" s="148">
        <f t="shared" si="10"/>
        <v>109.79660915361987</v>
      </c>
    </row>
    <row r="644" spans="1:6" s="8" customFormat="1">
      <c r="A644" s="145" t="s">
        <v>1215</v>
      </c>
      <c r="B644" s="146" t="s">
        <v>1247</v>
      </c>
      <c r="C644" s="345">
        <v>631</v>
      </c>
      <c r="D644" s="147">
        <f>IF(D642&gt;=D643,D642-D643,0)</f>
        <v>0</v>
      </c>
      <c r="E644" s="147">
        <f>IF(E642&gt;=E643,E642-E643,0)</f>
        <v>0</v>
      </c>
      <c r="F644" s="148" t="str">
        <f t="shared" si="10"/>
        <v>-</v>
      </c>
    </row>
    <row r="645" spans="1:6" s="8" customFormat="1">
      <c r="A645" s="145" t="s">
        <v>1215</v>
      </c>
      <c r="B645" s="146" t="s">
        <v>1248</v>
      </c>
      <c r="C645" s="345">
        <v>632</v>
      </c>
      <c r="D645" s="147">
        <f>IF(D643&gt;=D642,D643-D642,0)</f>
        <v>59874</v>
      </c>
      <c r="E645" s="147">
        <f>IF(E643&gt;=E642,E643-E642,0)</f>
        <v>39549</v>
      </c>
      <c r="F645" s="148">
        <f t="shared" si="10"/>
        <v>66.053712796873427</v>
      </c>
    </row>
    <row r="646" spans="1:6" s="8" customFormat="1">
      <c r="A646" s="160" t="s">
        <v>2741</v>
      </c>
      <c r="B646" s="146" t="s">
        <v>1249</v>
      </c>
      <c r="C646" s="345">
        <v>633</v>
      </c>
      <c r="D646" s="147">
        <f>IF(D419-D420+D640-D641&gt;=0,D419-D420+D640-D641,0)</f>
        <v>64481</v>
      </c>
      <c r="E646" s="147">
        <f>IF(E419-E420+E640-E641&gt;=0,E419-E420+E640-E641,0)</f>
        <v>4607</v>
      </c>
      <c r="F646" s="148">
        <f t="shared" si="10"/>
        <v>7.1447403110993939</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4607</v>
      </c>
      <c r="E648" s="147">
        <f>IF(E644+E646-E645-E647&gt;=0,E644+E646-E645-E647,0)</f>
        <v>0</v>
      </c>
      <c r="F648" s="148">
        <f t="shared" si="10"/>
        <v>0</v>
      </c>
    </row>
    <row r="649" spans="1:6" s="8" customFormat="1">
      <c r="A649" s="145" t="s">
        <v>1215</v>
      </c>
      <c r="B649" s="146" t="s">
        <v>176</v>
      </c>
      <c r="C649" s="345">
        <v>636</v>
      </c>
      <c r="D649" s="147">
        <f>IF(D645+D647-D644-D646&gt;=0,D645+D647-D644-D646,0)</f>
        <v>0</v>
      </c>
      <c r="E649" s="147">
        <f>IF(E645+E647-E644-E646&gt;=0,E645+E647-E644-E646,0)</f>
        <v>34942</v>
      </c>
      <c r="F649" s="148" t="str">
        <f t="shared" si="10"/>
        <v>-</v>
      </c>
    </row>
    <row r="650" spans="1:6" s="8" customFormat="1" ht="24">
      <c r="A650" s="156" t="s">
        <v>3810</v>
      </c>
      <c r="B650" s="157" t="s">
        <v>177</v>
      </c>
      <c r="C650" s="347">
        <v>637</v>
      </c>
      <c r="D650" s="158">
        <v>650322</v>
      </c>
      <c r="E650" s="158">
        <v>649857</v>
      </c>
      <c r="F650" s="159">
        <f t="shared" si="10"/>
        <v>99.928496959967532</v>
      </c>
    </row>
    <row r="651" spans="1:6" s="8" customFormat="1" ht="15" customHeight="1">
      <c r="A651" s="412" t="s">
        <v>178</v>
      </c>
      <c r="B651" s="413"/>
      <c r="C651" s="348"/>
      <c r="D651" s="143"/>
      <c r="E651" s="143"/>
      <c r="F651" s="144"/>
    </row>
    <row r="652" spans="1:6" s="8" customFormat="1">
      <c r="A652" s="145">
        <v>11</v>
      </c>
      <c r="B652" s="146" t="s">
        <v>1207</v>
      </c>
      <c r="C652" s="345">
        <v>638</v>
      </c>
      <c r="D652" s="149">
        <v>204534</v>
      </c>
      <c r="E652" s="149">
        <v>254304</v>
      </c>
      <c r="F652" s="148">
        <f t="shared" ref="F652:F677" si="11">IF(D652&lt;&gt;0,IF(E652/D652&gt;=100,"&gt;&gt;100",E652/D652*100),"-")</f>
        <v>124.33336266830943</v>
      </c>
    </row>
    <row r="653" spans="1:6" s="8" customFormat="1">
      <c r="A653" s="145" t="s">
        <v>1208</v>
      </c>
      <c r="B653" s="146" t="s">
        <v>2750</v>
      </c>
      <c r="C653" s="345">
        <v>639</v>
      </c>
      <c r="D653" s="149">
        <v>2633208</v>
      </c>
      <c r="E653" s="149">
        <v>2696173</v>
      </c>
      <c r="F653" s="148">
        <f t="shared" si="11"/>
        <v>102.39118975789228</v>
      </c>
    </row>
    <row r="654" spans="1:6" s="8" customFormat="1">
      <c r="A654" s="145" t="s">
        <v>1209</v>
      </c>
      <c r="B654" s="146" t="s">
        <v>3586</v>
      </c>
      <c r="C654" s="345">
        <v>640</v>
      </c>
      <c r="D654" s="149">
        <v>2583438</v>
      </c>
      <c r="E654" s="149">
        <v>2525833</v>
      </c>
      <c r="F654" s="148">
        <f t="shared" si="11"/>
        <v>97.770219374337614</v>
      </c>
    </row>
    <row r="655" spans="1:6" s="8" customFormat="1">
      <c r="A655" s="145">
        <v>11</v>
      </c>
      <c r="B655" s="146" t="s">
        <v>181</v>
      </c>
      <c r="C655" s="345">
        <v>641</v>
      </c>
      <c r="D655" s="147">
        <f>+D652+D653-D654</f>
        <v>254304</v>
      </c>
      <c r="E655" s="147">
        <f>+E652+E653-E654</f>
        <v>424644</v>
      </c>
      <c r="F655" s="150">
        <f t="shared" si="11"/>
        <v>166.98282370705925</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65</v>
      </c>
      <c r="E657" s="149">
        <v>65</v>
      </c>
      <c r="F657" s="148">
        <f t="shared" si="11"/>
        <v>100</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64</v>
      </c>
      <c r="E659" s="149">
        <v>64</v>
      </c>
      <c r="F659" s="148">
        <f t="shared" si="11"/>
        <v>100</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v>7058</v>
      </c>
      <c r="E672" s="149">
        <v>74993</v>
      </c>
      <c r="F672" s="148">
        <f t="shared" si="11"/>
        <v>1062.5247945593653</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6646827</v>
      </c>
      <c r="E678" s="149">
        <v>6856844</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c r="E680" s="149">
        <v>43000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653023</v>
      </c>
      <c r="E698" s="149">
        <v>644110</v>
      </c>
      <c r="F698" s="148">
        <f t="shared" si="12"/>
        <v>98.635116986691131</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v>63006</v>
      </c>
      <c r="E700" s="149"/>
      <c r="F700" s="148"/>
    </row>
    <row r="701" spans="1:6" s="8" customFormat="1">
      <c r="A701" s="145">
        <v>31214</v>
      </c>
      <c r="B701" s="146" t="s">
        <v>3796</v>
      </c>
      <c r="C701" s="345">
        <v>687</v>
      </c>
      <c r="D701" s="149">
        <v>15945</v>
      </c>
      <c r="E701" s="149">
        <v>45456</v>
      </c>
      <c r="F701" s="148">
        <f>IF(D701&lt;&gt;0,IF(E701/D701&gt;=100,"&gt;&gt;100",E701/D701*100),"-")</f>
        <v>285.07996237064913</v>
      </c>
    </row>
    <row r="702" spans="1:6" s="8" customFormat="1">
      <c r="A702" s="145">
        <v>31215</v>
      </c>
      <c r="B702" s="146" t="s">
        <v>1641</v>
      </c>
      <c r="C702" s="345">
        <v>688</v>
      </c>
      <c r="D702" s="149">
        <v>3554</v>
      </c>
      <c r="E702" s="149">
        <v>35777</v>
      </c>
      <c r="F702" s="148">
        <f>IF(D702&lt;&gt;0,IF(E702/D702&gt;=100,"&gt;&gt;100",E702/D702*100),"-")</f>
        <v>1006.6685424873382</v>
      </c>
    </row>
    <row r="703" spans="1:6" s="8" customFormat="1">
      <c r="A703" s="145">
        <v>32121</v>
      </c>
      <c r="B703" s="146" t="s">
        <v>3797</v>
      </c>
      <c r="C703" s="345">
        <v>689</v>
      </c>
      <c r="D703" s="149">
        <v>177136</v>
      </c>
      <c r="E703" s="149">
        <v>173167</v>
      </c>
      <c r="F703" s="148">
        <f>IF(D703&lt;&gt;0,IF(E703/D703&gt;=100,"&gt;&gt;100",E703/D703*100),"-")</f>
        <v>97.759348748983825</v>
      </c>
    </row>
    <row r="704" spans="1:6" s="8" customFormat="1">
      <c r="A704" s="152" t="s">
        <v>1302</v>
      </c>
      <c r="B704" s="153" t="s">
        <v>1303</v>
      </c>
      <c r="C704" s="345">
        <v>690</v>
      </c>
      <c r="D704" s="149"/>
      <c r="E704" s="149"/>
      <c r="F704" s="148"/>
    </row>
    <row r="705" spans="1:6" s="8" customFormat="1">
      <c r="A705" s="145" t="s">
        <v>1642</v>
      </c>
      <c r="B705" s="146" t="s">
        <v>135</v>
      </c>
      <c r="C705" s="345">
        <v>691</v>
      </c>
      <c r="D705" s="149">
        <v>8830</v>
      </c>
      <c r="E705" s="149">
        <v>10000</v>
      </c>
      <c r="F705" s="148">
        <f>IF(D705&lt;&gt;0,IF(E705/D705&gt;=100,"&gt;&gt;100",E705/D705*100),"-")</f>
        <v>113.25028312570782</v>
      </c>
    </row>
    <row r="706" spans="1:6" s="8" customFormat="1">
      <c r="A706" s="145" t="s">
        <v>3798</v>
      </c>
      <c r="B706" s="146" t="s">
        <v>3799</v>
      </c>
      <c r="C706" s="345">
        <v>692</v>
      </c>
      <c r="D706" s="149">
        <v>5953</v>
      </c>
      <c r="E706" s="149">
        <v>3634</v>
      </c>
      <c r="F706" s="148">
        <f>IF(D706&lt;&gt;0,IF(E706/D706&gt;=100,"&gt;&gt;100",E706/D706*100),"-")</f>
        <v>61.044851335461118</v>
      </c>
    </row>
    <row r="707" spans="1:6" s="8" customFormat="1">
      <c r="A707" s="145" t="s">
        <v>3800</v>
      </c>
      <c r="B707" s="146" t="s">
        <v>3801</v>
      </c>
      <c r="C707" s="345">
        <v>693</v>
      </c>
      <c r="D707" s="149">
        <v>10292</v>
      </c>
      <c r="E707" s="149">
        <v>40990</v>
      </c>
      <c r="F707" s="148">
        <f>IF(D707&lt;&gt;0,IF(E707/D707&gt;=100,"&gt;&gt;100",E707/D707*100),"-")</f>
        <v>398.27050136027981</v>
      </c>
    </row>
    <row r="708" spans="1:6" s="8" customFormat="1">
      <c r="A708" s="145" t="s">
        <v>136</v>
      </c>
      <c r="B708" s="146" t="s">
        <v>1134</v>
      </c>
      <c r="C708" s="345">
        <v>694</v>
      </c>
      <c r="D708" s="149">
        <v>41434</v>
      </c>
      <c r="E708" s="149">
        <v>35949</v>
      </c>
      <c r="F708" s="148">
        <f>IF(D708&lt;&gt;0,IF(E708/D708&gt;=100,"&gt;&gt;100",E708/D708*100),"-")</f>
        <v>86.762079451658053</v>
      </c>
    </row>
    <row r="709" spans="1:6" s="8" customFormat="1">
      <c r="A709" s="152" t="s">
        <v>1304</v>
      </c>
      <c r="B709" s="153" t="s">
        <v>1305</v>
      </c>
      <c r="C709" s="345">
        <v>695</v>
      </c>
      <c r="D709" s="149"/>
      <c r="E709" s="149"/>
      <c r="F709" s="148"/>
    </row>
    <row r="710" spans="1:6" s="8" customFormat="1">
      <c r="A710" s="145">
        <v>32911</v>
      </c>
      <c r="B710" s="146" t="s">
        <v>2434</v>
      </c>
      <c r="C710" s="345">
        <v>696</v>
      </c>
      <c r="D710" s="149">
        <v>55459</v>
      </c>
      <c r="E710" s="149">
        <v>68418</v>
      </c>
      <c r="F710" s="148">
        <f t="shared" ref="F710:F773" si="13">IF(D710&lt;&gt;0,IF(E710/D710&gt;=100,"&gt;&gt;100",E710/D710*100),"-")</f>
        <v>123.36681151841901</v>
      </c>
    </row>
    <row r="711" spans="1:6" s="8" customFormat="1">
      <c r="A711" s="145" t="s">
        <v>1135</v>
      </c>
      <c r="B711" s="146" t="s">
        <v>1136</v>
      </c>
      <c r="C711" s="345">
        <v>697</v>
      </c>
      <c r="D711" s="149">
        <v>10750</v>
      </c>
      <c r="E711" s="149">
        <v>12019</v>
      </c>
      <c r="F711" s="148">
        <f t="shared" si="13"/>
        <v>111.80465116279071</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v>1280</v>
      </c>
      <c r="E793" s="149">
        <v>2040</v>
      </c>
      <c r="F793" s="148">
        <f t="shared" si="14"/>
        <v>159.375</v>
      </c>
    </row>
    <row r="794" spans="1:6" s="8" customFormat="1">
      <c r="A794" s="145">
        <v>37221</v>
      </c>
      <c r="B794" s="146" t="s">
        <v>3792</v>
      </c>
      <c r="C794" s="345">
        <v>780</v>
      </c>
      <c r="D794" s="149">
        <v>358306</v>
      </c>
      <c r="E794" s="149">
        <v>503627</v>
      </c>
      <c r="F794" s="148">
        <f t="shared" si="14"/>
        <v>140.55779138501728</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v>19219</v>
      </c>
      <c r="E798" s="149"/>
      <c r="F798" s="148">
        <f t="shared" si="14"/>
        <v>0</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RENATA BIŠĆAN</v>
      </c>
      <c r="D995" s="293"/>
      <c r="E995" s="293"/>
    </row>
    <row r="996" spans="1:5" ht="15" customHeight="1">
      <c r="A996" s="291" t="str">
        <f>IF(RefStr!H27="","Telefon za kontakt: _________________","Telefon za kontakt: " &amp; RefStr!H27)</f>
        <v>Telefon za kontakt: 01 36491879</v>
      </c>
      <c r="C996" s="292"/>
    </row>
    <row r="997" spans="1:5" ht="15" customHeight="1">
      <c r="A997" s="291" t="str">
        <f>IF(RefStr!H33="","Odgovorna osoba: _____________________________","Odgovorna osoba: " &amp; RefStr!H33)</f>
        <v>Odgovorna osoba: Jelena Ivaci</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299" sqref="E29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15251</v>
      </c>
      <c r="C4" s="429"/>
      <c r="D4" s="429"/>
      <c r="E4" s="430">
        <f>SUM(Skriveni!G977:G1286)</f>
        <v>15319233.649</v>
      </c>
      <c r="F4" s="431"/>
    </row>
    <row r="5" spans="1:6" ht="15" customHeight="1">
      <c r="B5" s="428" t="str">
        <f>"Naziv: "&amp;IF(RefStr!B10&lt;&gt;"",RefStr!B10,"_______________________________________")</f>
        <v>Naziv: OŠ BANA JOSIPA JELAČIĆA</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3743052</v>
      </c>
      <c r="E12" s="96">
        <f>E13+E74</f>
        <v>4176983</v>
      </c>
      <c r="F12" s="123">
        <f t="shared" ref="F12:F75" si="0">IF(D12&gt;0,IF(E12/D12&gt;=100,"&gt;&gt;100",E12/D12*100),"-")</f>
        <v>111.5929727933248</v>
      </c>
    </row>
    <row r="13" spans="1:6" s="3" customFormat="1">
      <c r="A13" s="132">
        <v>0</v>
      </c>
      <c r="B13" s="314" t="s">
        <v>521</v>
      </c>
      <c r="C13" s="303">
        <v>2</v>
      </c>
      <c r="D13" s="97">
        <f>D14+D18+D57+D58+D62+D69</f>
        <v>2810509</v>
      </c>
      <c r="E13" s="97">
        <f>E14+E18+E57+E58+E62+E69</f>
        <v>3025348</v>
      </c>
      <c r="F13" s="124">
        <f t="shared" si="0"/>
        <v>107.64413136552847</v>
      </c>
    </row>
    <row r="14" spans="1:6" s="3" customFormat="1">
      <c r="A14" s="132" t="s">
        <v>1564</v>
      </c>
      <c r="B14" s="314" t="s">
        <v>3259</v>
      </c>
      <c r="C14" s="303">
        <v>3</v>
      </c>
      <c r="D14" s="97">
        <f>D15+D16-D17</f>
        <v>0</v>
      </c>
      <c r="E14" s="97">
        <f>E15+E16-E17</f>
        <v>0</v>
      </c>
      <c r="F14" s="124" t="str">
        <f t="shared" si="0"/>
        <v>-</v>
      </c>
    </row>
    <row r="15" spans="1:6" s="3" customFormat="1">
      <c r="A15" s="132" t="s">
        <v>3260</v>
      </c>
      <c r="B15" s="314" t="s">
        <v>3261</v>
      </c>
      <c r="C15" s="303">
        <v>4</v>
      </c>
      <c r="D15" s="94"/>
      <c r="E15" s="94"/>
      <c r="F15" s="125" t="str">
        <f t="shared" si="0"/>
        <v>-</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2806681</v>
      </c>
      <c r="E18" s="97">
        <f>E19+E25+E35+E41+E47+E51</f>
        <v>3021519</v>
      </c>
      <c r="F18" s="124">
        <f t="shared" si="0"/>
        <v>107.6545214792846</v>
      </c>
    </row>
    <row r="19" spans="1:6" s="3" customFormat="1">
      <c r="A19" s="315" t="s">
        <v>362</v>
      </c>
      <c r="B19" s="314" t="s">
        <v>3928</v>
      </c>
      <c r="C19" s="303">
        <v>8</v>
      </c>
      <c r="D19" s="97">
        <f>SUM(D20:D23)-D24</f>
        <v>2383713</v>
      </c>
      <c r="E19" s="97">
        <f>SUM(E20:E23)-E24</f>
        <v>2740560</v>
      </c>
      <c r="F19" s="124">
        <f t="shared" si="0"/>
        <v>114.97021663262315</v>
      </c>
    </row>
    <row r="20" spans="1:6" s="3" customFormat="1">
      <c r="A20" s="132" t="s">
        <v>363</v>
      </c>
      <c r="B20" s="314" t="s">
        <v>382</v>
      </c>
      <c r="C20" s="303">
        <v>9</v>
      </c>
      <c r="D20" s="94">
        <v>77086</v>
      </c>
      <c r="E20" s="94">
        <v>77086</v>
      </c>
      <c r="F20" s="125">
        <f t="shared" si="0"/>
        <v>100</v>
      </c>
    </row>
    <row r="21" spans="1:6" s="3" customFormat="1">
      <c r="A21" s="132" t="s">
        <v>364</v>
      </c>
      <c r="B21" s="314" t="s">
        <v>383</v>
      </c>
      <c r="C21" s="303">
        <v>10</v>
      </c>
      <c r="D21" s="94">
        <v>6783681</v>
      </c>
      <c r="E21" s="94">
        <v>7229062</v>
      </c>
      <c r="F21" s="125">
        <f t="shared" si="0"/>
        <v>106.56547676696474</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4477054</v>
      </c>
      <c r="E24" s="94">
        <v>4565588</v>
      </c>
      <c r="F24" s="125">
        <f t="shared" si="0"/>
        <v>101.97750574373237</v>
      </c>
    </row>
    <row r="25" spans="1:6" s="3" customFormat="1">
      <c r="A25" s="315" t="s">
        <v>1156</v>
      </c>
      <c r="B25" s="314" t="s">
        <v>1261</v>
      </c>
      <c r="C25" s="303">
        <v>14</v>
      </c>
      <c r="D25" s="97">
        <f>SUM(D26:D33)-D34</f>
        <v>234668</v>
      </c>
      <c r="E25" s="97">
        <f>SUM(E26:E33)-E34</f>
        <v>81371</v>
      </c>
      <c r="F25" s="124">
        <f t="shared" si="0"/>
        <v>34.674945028721424</v>
      </c>
    </row>
    <row r="26" spans="1:6" s="3" customFormat="1">
      <c r="A26" s="132" t="s">
        <v>1157</v>
      </c>
      <c r="B26" s="314" t="s">
        <v>3941</v>
      </c>
      <c r="C26" s="303">
        <v>15</v>
      </c>
      <c r="D26" s="94">
        <v>993286</v>
      </c>
      <c r="E26" s="94">
        <v>1088515</v>
      </c>
      <c r="F26" s="125">
        <f t="shared" si="0"/>
        <v>109.58726892355273</v>
      </c>
    </row>
    <row r="27" spans="1:6" s="3" customFormat="1">
      <c r="A27" s="132" t="s">
        <v>1158</v>
      </c>
      <c r="B27" s="314" t="s">
        <v>3965</v>
      </c>
      <c r="C27" s="303">
        <v>16</v>
      </c>
      <c r="D27" s="94">
        <v>25640</v>
      </c>
      <c r="E27" s="94">
        <v>25640</v>
      </c>
      <c r="F27" s="125">
        <f t="shared" si="0"/>
        <v>100</v>
      </c>
    </row>
    <row r="28" spans="1:6" s="3" customFormat="1">
      <c r="A28" s="132" t="s">
        <v>1159</v>
      </c>
      <c r="B28" s="314" t="s">
        <v>3943</v>
      </c>
      <c r="C28" s="303">
        <v>17</v>
      </c>
      <c r="D28" s="94">
        <v>84671</v>
      </c>
      <c r="E28" s="94">
        <v>84671</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v>142055</v>
      </c>
      <c r="E30" s="94">
        <v>142055</v>
      </c>
      <c r="F30" s="125">
        <f t="shared" si="0"/>
        <v>100</v>
      </c>
    </row>
    <row r="31" spans="1:6" s="3" customFormat="1">
      <c r="A31" s="272" t="s">
        <v>2451</v>
      </c>
      <c r="B31" s="314" t="s">
        <v>3946</v>
      </c>
      <c r="C31" s="303">
        <v>20</v>
      </c>
      <c r="D31" s="94">
        <v>53957</v>
      </c>
      <c r="E31" s="94">
        <v>55670</v>
      </c>
      <c r="F31" s="125">
        <f t="shared" si="0"/>
        <v>103.17475026409919</v>
      </c>
    </row>
    <row r="32" spans="1:6" s="3" customFormat="1">
      <c r="A32" s="272" t="s">
        <v>2452</v>
      </c>
      <c r="B32" s="314" t="s">
        <v>3947</v>
      </c>
      <c r="C32" s="303">
        <v>21</v>
      </c>
      <c r="D32" s="94">
        <v>223747</v>
      </c>
      <c r="E32" s="94">
        <v>234719</v>
      </c>
      <c r="F32" s="125">
        <f t="shared" si="0"/>
        <v>104.90375289948022</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1288688</v>
      </c>
      <c r="E34" s="94">
        <v>1549899</v>
      </c>
      <c r="F34" s="125">
        <f t="shared" si="0"/>
        <v>120.26952994052866</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162631</v>
      </c>
      <c r="E41" s="97">
        <f>SUM(E42:E45)-E46</f>
        <v>173919</v>
      </c>
      <c r="F41" s="124">
        <f t="shared" si="0"/>
        <v>106.94086613253316</v>
      </c>
    </row>
    <row r="42" spans="1:6" s="3" customFormat="1">
      <c r="A42" s="132" t="s">
        <v>2878</v>
      </c>
      <c r="B42" s="314" t="s">
        <v>2886</v>
      </c>
      <c r="C42" s="303">
        <v>31</v>
      </c>
      <c r="D42" s="94">
        <v>249712</v>
      </c>
      <c r="E42" s="94">
        <v>261000</v>
      </c>
      <c r="F42" s="125">
        <f t="shared" si="0"/>
        <v>104.52040750945089</v>
      </c>
    </row>
    <row r="43" spans="1:6" s="3" customFormat="1">
      <c r="A43" s="132" t="s">
        <v>2879</v>
      </c>
      <c r="B43" s="314" t="s">
        <v>2884</v>
      </c>
      <c r="C43" s="303">
        <v>32</v>
      </c>
      <c r="D43" s="94">
        <v>9578</v>
      </c>
      <c r="E43" s="94">
        <v>9578</v>
      </c>
      <c r="F43" s="125">
        <f t="shared" si="0"/>
        <v>100</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96659</v>
      </c>
      <c r="E46" s="94">
        <v>96659</v>
      </c>
      <c r="F46" s="125">
        <f t="shared" si="0"/>
        <v>100</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25669</v>
      </c>
      <c r="E51" s="97">
        <f>SUM(E52:E55)-E56</f>
        <v>25669</v>
      </c>
      <c r="F51" s="124">
        <f t="shared" si="0"/>
        <v>100</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25181</v>
      </c>
      <c r="E53" s="94">
        <v>25181</v>
      </c>
      <c r="F53" s="125">
        <f t="shared" si="0"/>
        <v>100</v>
      </c>
    </row>
    <row r="54" spans="1:6" s="3" customFormat="1">
      <c r="A54" s="132" t="s">
        <v>446</v>
      </c>
      <c r="B54" s="314" t="s">
        <v>3549</v>
      </c>
      <c r="C54" s="303">
        <v>43</v>
      </c>
      <c r="D54" s="94">
        <v>488</v>
      </c>
      <c r="E54" s="94">
        <v>488</v>
      </c>
      <c r="F54" s="125">
        <f t="shared" si="0"/>
        <v>100</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3828</v>
      </c>
      <c r="E58" s="97">
        <f>SUM(E59:E60)-E61</f>
        <v>3829</v>
      </c>
      <c r="F58" s="124">
        <f t="shared" si="0"/>
        <v>100.02612330198536</v>
      </c>
    </row>
    <row r="59" spans="1:6" s="3" customFormat="1">
      <c r="A59" s="132" t="s">
        <v>453</v>
      </c>
      <c r="B59" s="314" t="s">
        <v>454</v>
      </c>
      <c r="C59" s="303">
        <v>48</v>
      </c>
      <c r="D59" s="94"/>
      <c r="E59" s="94"/>
      <c r="F59" s="125" t="str">
        <f t="shared" si="0"/>
        <v>-</v>
      </c>
    </row>
    <row r="60" spans="1:6" s="3" customFormat="1">
      <c r="A60" s="132" t="s">
        <v>455</v>
      </c>
      <c r="B60" s="314" t="s">
        <v>3039</v>
      </c>
      <c r="C60" s="303">
        <v>49</v>
      </c>
      <c r="D60" s="94">
        <v>381432</v>
      </c>
      <c r="E60" s="94">
        <v>395401</v>
      </c>
      <c r="F60" s="125">
        <f t="shared" si="0"/>
        <v>103.66225172507812</v>
      </c>
    </row>
    <row r="61" spans="1:6" s="3" customFormat="1">
      <c r="A61" s="132" t="s">
        <v>456</v>
      </c>
      <c r="B61" s="314" t="s">
        <v>617</v>
      </c>
      <c r="C61" s="303">
        <v>50</v>
      </c>
      <c r="D61" s="94">
        <v>377604</v>
      </c>
      <c r="E61" s="94">
        <v>391572</v>
      </c>
      <c r="F61" s="125">
        <f t="shared" si="0"/>
        <v>103.69911335685002</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932543</v>
      </c>
      <c r="E74" s="97">
        <f>E75+E84+E92+E123+E139+E151+E168+E169</f>
        <v>1151635</v>
      </c>
      <c r="F74" s="124">
        <f t="shared" si="0"/>
        <v>123.49403727227593</v>
      </c>
    </row>
    <row r="75" spans="1:6" s="3" customFormat="1">
      <c r="A75" s="272" t="s">
        <v>2744</v>
      </c>
      <c r="B75" s="314" t="s">
        <v>322</v>
      </c>
      <c r="C75" s="303">
        <v>64</v>
      </c>
      <c r="D75" s="97">
        <f>+D76+D81+D82+D83</f>
        <v>254303</v>
      </c>
      <c r="E75" s="97">
        <f>+E76+E81+E82+E83</f>
        <v>424644</v>
      </c>
      <c r="F75" s="124">
        <f t="shared" si="0"/>
        <v>166.98348033644902</v>
      </c>
    </row>
    <row r="76" spans="1:6" s="3" customFormat="1">
      <c r="A76" s="132" t="s">
        <v>3429</v>
      </c>
      <c r="B76" s="317" t="s">
        <v>1885</v>
      </c>
      <c r="C76" s="303">
        <v>65</v>
      </c>
      <c r="D76" s="97">
        <f>SUM(D77:D80)</f>
        <v>253583</v>
      </c>
      <c r="E76" s="97">
        <f>SUM(E77:E80)</f>
        <v>422473</v>
      </c>
      <c r="F76" s="124">
        <f t="shared" ref="F76:F139" si="1">IF(D76&gt;0,IF(E76/D76&gt;=100,"&gt;&gt;100",E76/D76*100),"-")</f>
        <v>166.60146776400626</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253583</v>
      </c>
      <c r="E78" s="94">
        <v>422473</v>
      </c>
      <c r="F78" s="125">
        <f t="shared" si="1"/>
        <v>166.60146776400626</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720</v>
      </c>
      <c r="E82" s="94">
        <v>2171</v>
      </c>
      <c r="F82" s="125">
        <f t="shared" si="1"/>
        <v>301.52777777777777</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23238</v>
      </c>
      <c r="E84" s="97">
        <f>+E85+SUM(E88:E91)</f>
        <v>32850</v>
      </c>
      <c r="F84" s="124">
        <f t="shared" si="1"/>
        <v>141.36328427575521</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23238</v>
      </c>
      <c r="E91" s="94">
        <v>32850</v>
      </c>
      <c r="F91" s="125">
        <f t="shared" si="1"/>
        <v>141.36328427575521</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4680</v>
      </c>
      <c r="E151" s="97">
        <f>SUM(E152:E154)+SUM(E162:E166)-E167</f>
        <v>44284</v>
      </c>
      <c r="F151" s="124">
        <f t="shared" si="2"/>
        <v>946.23931623931628</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v>33798</v>
      </c>
      <c r="F163" s="125" t="str">
        <f t="shared" si="2"/>
        <v>-</v>
      </c>
    </row>
    <row r="164" spans="1:6" s="3" customFormat="1">
      <c r="A164" s="272" t="s">
        <v>3805</v>
      </c>
      <c r="B164" s="317" t="s">
        <v>1338</v>
      </c>
      <c r="C164" s="303">
        <v>153</v>
      </c>
      <c r="D164" s="94">
        <v>4680</v>
      </c>
      <c r="E164" s="94">
        <v>10486</v>
      </c>
      <c r="F164" s="125">
        <f t="shared" si="2"/>
        <v>224.05982905982907</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650322</v>
      </c>
      <c r="E169" s="97">
        <f>SUM(E170:E172)</f>
        <v>649857</v>
      </c>
      <c r="F169" s="124">
        <f t="shared" si="2"/>
        <v>99.928496959967532</v>
      </c>
    </row>
    <row r="170" spans="1:6" s="3" customFormat="1">
      <c r="A170" s="272" t="s">
        <v>2743</v>
      </c>
      <c r="B170" s="314" t="s">
        <v>4239</v>
      </c>
      <c r="C170" s="303">
        <v>159</v>
      </c>
      <c r="D170" s="94">
        <v>13249</v>
      </c>
      <c r="E170" s="94">
        <v>13539</v>
      </c>
      <c r="F170" s="125">
        <f t="shared" si="2"/>
        <v>102.18884444108988</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637073</v>
      </c>
      <c r="E172" s="94">
        <v>636318</v>
      </c>
      <c r="F172" s="125">
        <f t="shared" si="2"/>
        <v>99.881489248484868</v>
      </c>
    </row>
    <row r="173" spans="1:6" s="3" customFormat="1">
      <c r="A173" s="272"/>
      <c r="B173" s="314" t="s">
        <v>1068</v>
      </c>
      <c r="C173" s="303">
        <v>162</v>
      </c>
      <c r="D173" s="97">
        <f>D174+D234</f>
        <v>3743052</v>
      </c>
      <c r="E173" s="97">
        <f>E174+E234</f>
        <v>4176983</v>
      </c>
      <c r="F173" s="124">
        <f t="shared" si="2"/>
        <v>111.5929727933248</v>
      </c>
    </row>
    <row r="174" spans="1:6" s="3" customFormat="1">
      <c r="A174" s="272" t="s">
        <v>3813</v>
      </c>
      <c r="B174" s="314" t="s">
        <v>1145</v>
      </c>
      <c r="C174" s="303">
        <v>163</v>
      </c>
      <c r="D174" s="97">
        <f>D175+D186+D187+D203+D231</f>
        <v>906876</v>
      </c>
      <c r="E174" s="97">
        <f>E175+E186+E187+E203+E231</f>
        <v>1125912</v>
      </c>
      <c r="F174" s="124">
        <f t="shared" si="2"/>
        <v>124.1528058962857</v>
      </c>
    </row>
    <row r="175" spans="1:6" s="3" customFormat="1">
      <c r="A175" s="272" t="s">
        <v>1181</v>
      </c>
      <c r="B175" s="314" t="s">
        <v>1547</v>
      </c>
      <c r="C175" s="303">
        <v>164</v>
      </c>
      <c r="D175" s="97">
        <f>SUM(D176:D178)+SUM(D182:D185)</f>
        <v>859751</v>
      </c>
      <c r="E175" s="97">
        <f>SUM(E176:E178)+SUM(E182:E185)</f>
        <v>1118271</v>
      </c>
      <c r="F175" s="124">
        <f t="shared" si="2"/>
        <v>130.06917119026323</v>
      </c>
    </row>
    <row r="176" spans="1:6" s="3" customFormat="1">
      <c r="A176" s="272" t="s">
        <v>1182</v>
      </c>
      <c r="B176" s="314" t="s">
        <v>1183</v>
      </c>
      <c r="C176" s="303">
        <v>165</v>
      </c>
      <c r="D176" s="94">
        <v>619947</v>
      </c>
      <c r="E176" s="94">
        <v>618643</v>
      </c>
      <c r="F176" s="125">
        <f t="shared" si="2"/>
        <v>99.789659438629428</v>
      </c>
    </row>
    <row r="177" spans="1:6" s="3" customFormat="1">
      <c r="A177" s="272" t="s">
        <v>1184</v>
      </c>
      <c r="B177" s="314" t="s">
        <v>1185</v>
      </c>
      <c r="C177" s="303">
        <v>166</v>
      </c>
      <c r="D177" s="94">
        <v>217735</v>
      </c>
      <c r="E177" s="94">
        <v>472927</v>
      </c>
      <c r="F177" s="125">
        <f t="shared" si="2"/>
        <v>217.20302202218292</v>
      </c>
    </row>
    <row r="178" spans="1:6" s="3" customFormat="1">
      <c r="A178" s="272" t="s">
        <v>1186</v>
      </c>
      <c r="B178" s="317" t="s">
        <v>2842</v>
      </c>
      <c r="C178" s="303">
        <v>167</v>
      </c>
      <c r="D178" s="97">
        <f>SUM(D179:D181)</f>
        <v>992</v>
      </c>
      <c r="E178" s="97">
        <f>SUM(E179:E181)</f>
        <v>1469</v>
      </c>
      <c r="F178" s="124">
        <f t="shared" si="2"/>
        <v>148.08467741935485</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992</v>
      </c>
      <c r="E181" s="94">
        <v>1469</v>
      </c>
      <c r="F181" s="125">
        <f t="shared" si="2"/>
        <v>148.08467741935485</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21077</v>
      </c>
      <c r="E185" s="94">
        <v>25232</v>
      </c>
      <c r="F185" s="125">
        <f t="shared" si="2"/>
        <v>119.713431702804</v>
      </c>
    </row>
    <row r="186" spans="1:6" s="3" customFormat="1">
      <c r="A186" s="272" t="s">
        <v>3033</v>
      </c>
      <c r="B186" s="314" t="s">
        <v>3034</v>
      </c>
      <c r="C186" s="303">
        <v>175</v>
      </c>
      <c r="D186" s="94">
        <v>47125</v>
      </c>
      <c r="E186" s="94">
        <v>7641</v>
      </c>
      <c r="F186" s="125">
        <f t="shared" si="2"/>
        <v>16.214323607427055</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2836176</v>
      </c>
      <c r="E234" s="97">
        <f>+E235+E243-E247+E251+E252+E253</f>
        <v>3051071</v>
      </c>
      <c r="F234" s="124">
        <f t="shared" si="3"/>
        <v>107.5769275249491</v>
      </c>
    </row>
    <row r="235" spans="1:6" s="3" customFormat="1">
      <c r="A235" s="132" t="s">
        <v>1279</v>
      </c>
      <c r="B235" s="314" t="s">
        <v>3395</v>
      </c>
      <c r="C235" s="303">
        <v>224</v>
      </c>
      <c r="D235" s="97">
        <f>D236-D239</f>
        <v>2826889</v>
      </c>
      <c r="E235" s="97">
        <f>E236-E239</f>
        <v>3041728</v>
      </c>
      <c r="F235" s="124">
        <f t="shared" si="3"/>
        <v>107.59983855043478</v>
      </c>
    </row>
    <row r="236" spans="1:6" s="3" customFormat="1">
      <c r="A236" s="132" t="s">
        <v>1280</v>
      </c>
      <c r="B236" s="314" t="s">
        <v>3396</v>
      </c>
      <c r="C236" s="303">
        <v>225</v>
      </c>
      <c r="D236" s="97">
        <f>SUM(D237:D238)</f>
        <v>2826889</v>
      </c>
      <c r="E236" s="97">
        <f>SUM(E237:E238)</f>
        <v>3041728</v>
      </c>
      <c r="F236" s="124">
        <f t="shared" si="3"/>
        <v>107.59983855043478</v>
      </c>
    </row>
    <row r="237" spans="1:6" s="3" customFormat="1">
      <c r="A237" s="132" t="s">
        <v>1281</v>
      </c>
      <c r="B237" s="314" t="s">
        <v>1282</v>
      </c>
      <c r="C237" s="303">
        <v>226</v>
      </c>
      <c r="D237" s="94">
        <v>2826889</v>
      </c>
      <c r="E237" s="94">
        <v>3041728</v>
      </c>
      <c r="F237" s="125">
        <f t="shared" si="3"/>
        <v>107.59983855043478</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160258</v>
      </c>
      <c r="E243" s="97">
        <f>SUM(E244:E246)</f>
        <v>362307</v>
      </c>
      <c r="F243" s="124">
        <f t="shared" si="3"/>
        <v>226.07732531293289</v>
      </c>
    </row>
    <row r="244" spans="1:6" s="3" customFormat="1">
      <c r="A244" s="132" t="s">
        <v>2861</v>
      </c>
      <c r="B244" s="314" t="s">
        <v>4121</v>
      </c>
      <c r="C244" s="303">
        <v>233</v>
      </c>
      <c r="D244" s="94">
        <v>160258</v>
      </c>
      <c r="E244" s="94">
        <v>362307</v>
      </c>
      <c r="F244" s="125">
        <f t="shared" si="3"/>
        <v>226.07732531293289</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155651</v>
      </c>
      <c r="E247" s="97">
        <f>SUM(E248:E250)</f>
        <v>397248</v>
      </c>
      <c r="F247" s="124">
        <f t="shared" si="3"/>
        <v>255.21712035258366</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v>155651</v>
      </c>
      <c r="E249" s="94">
        <v>397248</v>
      </c>
      <c r="F249" s="125">
        <f t="shared" si="3"/>
        <v>255.21712035258366</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4680</v>
      </c>
      <c r="E251" s="94">
        <v>44284</v>
      </c>
      <c r="F251" s="125">
        <f t="shared" si="3"/>
        <v>946.23931623931628</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4680</v>
      </c>
      <c r="E261" s="94">
        <v>44284</v>
      </c>
      <c r="F261" s="125">
        <f t="shared" si="4"/>
        <v>946.23931623931628</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v>21077</v>
      </c>
      <c r="E264" s="94">
        <v>25232</v>
      </c>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859751</v>
      </c>
      <c r="E288" s="94">
        <v>1118271</v>
      </c>
      <c r="F288" s="125">
        <f t="shared" si="4"/>
        <v>130.06917119026323</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v>47125</v>
      </c>
      <c r="E290" s="94">
        <v>7641</v>
      </c>
      <c r="F290" s="125">
        <f t="shared" si="4"/>
        <v>16.214323607427055</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v>21077</v>
      </c>
      <c r="E298" s="94">
        <v>25232</v>
      </c>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RENATA BIŠĆAN</v>
      </c>
      <c r="B325" s="291"/>
      <c r="D325" s="293"/>
      <c r="E325" s="293"/>
      <c r="F325" s="291"/>
      <c r="G325" s="307"/>
    </row>
    <row r="326" spans="1:7" s="292" customFormat="1" ht="15" customHeight="1">
      <c r="A326" s="291" t="str">
        <f>IF(RefStr!H27="","Telefon za kontakt: _________________","Telefon za kontakt: " &amp; RefStr!H27)</f>
        <v>Telefon za kontakt: 01 36491879</v>
      </c>
      <c r="B326" s="291"/>
      <c r="F326" s="291"/>
      <c r="G326" s="307"/>
    </row>
    <row r="327" spans="1:7" s="292" customFormat="1" ht="15" customHeight="1">
      <c r="A327" s="291" t="str">
        <f>IF(RefStr!H33="","Odgovorna osoba: _____________________________","Odgovorna osoba: " &amp; RefStr!H33)</f>
        <v>Odgovorna osoba: Jelena Ivaci</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35" activePane="bottomLeft" state="frozen"/>
      <selection pane="bottomLeft" activeCell="E133" sqref="E13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15251</v>
      </c>
      <c r="C4" s="429"/>
      <c r="D4" s="429"/>
      <c r="E4" s="430">
        <f>SUM(Skriveni!G1287:G1423)</f>
        <v>14393003.631000003</v>
      </c>
      <c r="F4" s="431"/>
    </row>
    <row r="5" spans="1:6" ht="15" customHeight="1">
      <c r="B5" s="428" t="str">
        <f>"Naziv: "&amp;IF(RefStr!B10&lt;&gt;"",RefStr!B10,"_______________________________________")</f>
        <v>Naziv: OŠ BANA JOSIPA JELAČIĆA</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9643551</v>
      </c>
      <c r="E121" s="97">
        <f>E122+E125+E128+E129+SUM(E132:E135)</f>
        <v>10588292</v>
      </c>
      <c r="F121" s="125">
        <f t="shared" si="1"/>
        <v>109.79660915361987</v>
      </c>
    </row>
    <row r="122" spans="1:6" s="3" customFormat="1">
      <c r="A122" s="132" t="s">
        <v>2919</v>
      </c>
      <c r="B122" s="105" t="s">
        <v>3973</v>
      </c>
      <c r="C122" s="303">
        <v>111</v>
      </c>
      <c r="D122" s="97">
        <f>SUM(D123:D124)</f>
        <v>9282594</v>
      </c>
      <c r="E122" s="97">
        <f>SUM(E123:E124)</f>
        <v>10164457</v>
      </c>
      <c r="F122" s="125">
        <f t="shared" si="1"/>
        <v>109.5001785061374</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9282594</v>
      </c>
      <c r="E124" s="94">
        <v>10164457</v>
      </c>
      <c r="F124" s="125">
        <f t="shared" si="1"/>
        <v>109.5001785061374</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360957</v>
      </c>
      <c r="E133" s="94">
        <v>423835</v>
      </c>
      <c r="F133" s="125">
        <f t="shared" si="1"/>
        <v>117.41980346689496</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9643551</v>
      </c>
      <c r="E148" s="107">
        <f>E12+E29+E35+E42+E82+E89+E96+E114+E121+E136</f>
        <v>10588292</v>
      </c>
      <c r="F148" s="126">
        <f t="shared" si="2"/>
        <v>109.79660915361987</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RENATA BIŠĆAN</v>
      </c>
      <c r="B151" s="291"/>
      <c r="D151" s="293"/>
      <c r="E151" s="293"/>
      <c r="F151" s="291"/>
      <c r="G151" s="307"/>
    </row>
    <row r="152" spans="1:7" s="292" customFormat="1" ht="15" customHeight="1">
      <c r="A152" s="291" t="str">
        <f>IF(RefStr!H27="","Telefon za kontakt: _________________","Telefon za kontakt: " &amp; RefStr!H27)</f>
        <v>Telefon za kontakt: 01 36491879</v>
      </c>
      <c r="B152" s="291"/>
      <c r="E152" s="291"/>
      <c r="F152" s="291"/>
      <c r="G152" s="307"/>
    </row>
    <row r="153" spans="1:7" s="292" customFormat="1" ht="15" customHeight="1">
      <c r="A153" s="291" t="str">
        <f>IF(RefStr!H33="","Odgovorna osoba: _____________________________","Odgovorna osoba: " &amp; RefStr!H33)</f>
        <v>Odgovorna osoba: Jelena Ivaci</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B4" sqref="B4:C4"/>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15251</v>
      </c>
      <c r="C4" s="450"/>
      <c r="D4" s="430">
        <f>SUM(Skriveni!G1424:G1467)</f>
        <v>0</v>
      </c>
      <c r="E4" s="431"/>
    </row>
    <row r="5" spans="1:6" ht="15" customHeight="1">
      <c r="B5" s="428" t="str">
        <f>"Naziv: "&amp;IF(RefStr!B10&lt;&gt;"",RefStr!B10,"_______________________________________")</f>
        <v>Naziv: OŠ BANA JOSIPA JELAČIĆA</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RENATA BIŠĆAN</v>
      </c>
      <c r="B59" s="291"/>
      <c r="D59" s="293"/>
      <c r="E59" s="293"/>
      <c r="F59" s="291"/>
      <c r="G59" s="307"/>
    </row>
    <row r="60" spans="1:7" s="292" customFormat="1" ht="15" customHeight="1">
      <c r="A60" s="291" t="str">
        <f>IF(RefStr!H27="","Telefon za kontakt: _________________","Telefon za kontakt: " &amp; RefStr!H27)</f>
        <v>Telefon za kontakt: 01 36491879</v>
      </c>
      <c r="B60" s="291"/>
      <c r="F60" s="291"/>
      <c r="G60" s="307"/>
    </row>
    <row r="61" spans="1:7" s="292" customFormat="1" ht="15" customHeight="1">
      <c r="A61" s="291" t="str">
        <f>IF(RefStr!H33="","Odgovorna osoba: _____________________________","Odgovorna osoba: " &amp; RefStr!H33)</f>
        <v>Odgovorna osoba: Jelena Ivaci</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47" sqref="D47"/>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15251</v>
      </c>
      <c r="C4" s="430">
        <f>SUM(Skriveni!G1468:G1561)</f>
        <v>915794.18399999989</v>
      </c>
      <c r="D4" s="431"/>
    </row>
    <row r="5" spans="1:5" s="23" customFormat="1" ht="15" customHeight="1">
      <c r="B5" s="98" t="str">
        <f>"Naziv: "&amp;IF(RefStr!B10&lt;&gt;"",RefStr!B10,"_______________________________________")</f>
        <v>Naziv: OŠ BANA JOSIPA JELAČIĆA</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906876</v>
      </c>
    </row>
    <row r="13" spans="1:5" s="2" customFormat="1">
      <c r="A13" s="270"/>
      <c r="B13" s="271" t="s">
        <v>2062</v>
      </c>
      <c r="C13" s="264">
        <v>2</v>
      </c>
      <c r="D13" s="140">
        <f>D14+D15+D23+D24</f>
        <v>9328092</v>
      </c>
    </row>
    <row r="14" spans="1:5" s="2" customFormat="1">
      <c r="A14" s="270"/>
      <c r="B14" s="271" t="s">
        <v>4041</v>
      </c>
      <c r="C14" s="264">
        <v>3</v>
      </c>
      <c r="D14" s="141"/>
    </row>
    <row r="15" spans="1:5" s="2" customFormat="1">
      <c r="A15" s="270" t="s">
        <v>1181</v>
      </c>
      <c r="B15" s="271" t="s">
        <v>3078</v>
      </c>
      <c r="C15" s="264">
        <v>4</v>
      </c>
      <c r="D15" s="140">
        <f>SUM(D16:D22)</f>
        <v>9209260</v>
      </c>
    </row>
    <row r="16" spans="1:5" s="2" customFormat="1">
      <c r="A16" s="272" t="s">
        <v>1182</v>
      </c>
      <c r="B16" s="273" t="s">
        <v>1183</v>
      </c>
      <c r="C16" s="264">
        <v>5</v>
      </c>
      <c r="D16" s="141">
        <v>7306581</v>
      </c>
    </row>
    <row r="17" spans="1:4" s="2" customFormat="1">
      <c r="A17" s="272" t="s">
        <v>1184</v>
      </c>
      <c r="B17" s="273" t="s">
        <v>1185</v>
      </c>
      <c r="C17" s="264">
        <v>6</v>
      </c>
      <c r="D17" s="141">
        <v>1855669</v>
      </c>
    </row>
    <row r="18" spans="1:4" s="2" customFormat="1">
      <c r="A18" s="272" t="s">
        <v>1186</v>
      </c>
      <c r="B18" s="273" t="s">
        <v>1187</v>
      </c>
      <c r="C18" s="264">
        <v>7</v>
      </c>
      <c r="D18" s="141">
        <v>9261</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37749</v>
      </c>
    </row>
    <row r="23" spans="1:4" s="2" customFormat="1">
      <c r="A23" s="270" t="s">
        <v>3033</v>
      </c>
      <c r="B23" s="271" t="s">
        <v>3034</v>
      </c>
      <c r="C23" s="264">
        <v>12</v>
      </c>
      <c r="D23" s="141">
        <v>118832</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9109056</v>
      </c>
    </row>
    <row r="31" spans="1:4" s="2" customFormat="1">
      <c r="A31" s="272"/>
      <c r="B31" s="271" t="s">
        <v>4041</v>
      </c>
      <c r="C31" s="264">
        <v>20</v>
      </c>
      <c r="D31" s="141"/>
    </row>
    <row r="32" spans="1:4" s="2" customFormat="1">
      <c r="A32" s="270" t="s">
        <v>1181</v>
      </c>
      <c r="B32" s="271" t="s">
        <v>3081</v>
      </c>
      <c r="C32" s="264">
        <v>21</v>
      </c>
      <c r="D32" s="140">
        <f>SUM(D33:D39)</f>
        <v>8950740</v>
      </c>
    </row>
    <row r="33" spans="1:4" s="2" customFormat="1">
      <c r="A33" s="272" t="s">
        <v>1182</v>
      </c>
      <c r="B33" s="273" t="s">
        <v>1183</v>
      </c>
      <c r="C33" s="264">
        <v>22</v>
      </c>
      <c r="D33" s="141">
        <v>7307885</v>
      </c>
    </row>
    <row r="34" spans="1:4" s="2" customFormat="1">
      <c r="A34" s="272" t="s">
        <v>1184</v>
      </c>
      <c r="B34" s="273" t="s">
        <v>1185</v>
      </c>
      <c r="C34" s="264">
        <v>23</v>
      </c>
      <c r="D34" s="141">
        <v>1600477</v>
      </c>
    </row>
    <row r="35" spans="1:4" s="2" customFormat="1">
      <c r="A35" s="272" t="s">
        <v>1186</v>
      </c>
      <c r="B35" s="273" t="s">
        <v>1187</v>
      </c>
      <c r="C35" s="264">
        <v>24</v>
      </c>
      <c r="D35" s="141">
        <v>8784</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33594</v>
      </c>
    </row>
    <row r="40" spans="1:4" s="2" customFormat="1">
      <c r="A40" s="275" t="s">
        <v>3033</v>
      </c>
      <c r="B40" s="271" t="s">
        <v>3034</v>
      </c>
      <c r="C40" s="264">
        <v>29</v>
      </c>
      <c r="D40" s="141">
        <v>158316</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1125912</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1125912</v>
      </c>
    </row>
    <row r="102" spans="1:5" s="2" customFormat="1">
      <c r="A102" s="272"/>
      <c r="B102" s="280" t="s">
        <v>4041</v>
      </c>
      <c r="C102" s="264">
        <v>91</v>
      </c>
      <c r="D102" s="141"/>
    </row>
    <row r="103" spans="1:5" s="2" customFormat="1">
      <c r="A103" s="272" t="s">
        <v>1181</v>
      </c>
      <c r="B103" s="280" t="s">
        <v>1365</v>
      </c>
      <c r="C103" s="264">
        <v>92</v>
      </c>
      <c r="D103" s="141">
        <v>1118270</v>
      </c>
    </row>
    <row r="104" spans="1:5" s="2" customFormat="1">
      <c r="A104" s="272" t="s">
        <v>3033</v>
      </c>
      <c r="B104" s="280" t="s">
        <v>3034</v>
      </c>
      <c r="C104" s="264">
        <v>93</v>
      </c>
      <c r="D104" s="141">
        <v>7642</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RENATA BIŠĆAN</v>
      </c>
      <c r="B109" s="291"/>
      <c r="C109" s="293"/>
      <c r="D109" s="293"/>
      <c r="E109" s="291"/>
    </row>
    <row r="110" spans="1:5" s="292" customFormat="1" ht="15" customHeight="1">
      <c r="A110" s="291" t="str">
        <f>IF(RefStr!H27="","Telefon za kontakt: _________________","Telefon za kontakt: " &amp; RefStr!H27)</f>
        <v>Telefon za kontakt: 01 36491879</v>
      </c>
      <c r="B110" s="291"/>
      <c r="E110" s="291"/>
    </row>
    <row r="111" spans="1:5" s="292" customFormat="1" ht="15" customHeight="1">
      <c r="A111" s="291" t="str">
        <f>IF(RefStr!H33="","Odgovorna osoba: _____________________________","Odgovorna osoba: " &amp; RefStr!H33)</f>
        <v>Odgovorna osoba: Jelena Ivaci</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94" activePane="bottomLeft" state="frozen"/>
      <selection pane="bottomLeft" activeCell="A4" sqref="A4:C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15251</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1</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Racunovodstvo1</cp:lastModifiedBy>
  <cp:lastPrinted>2019-01-30T17:04:48Z</cp:lastPrinted>
  <dcterms:created xsi:type="dcterms:W3CDTF">2001-11-21T09:32:18Z</dcterms:created>
  <dcterms:modified xsi:type="dcterms:W3CDTF">2020-01-21T13:34:36Z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