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firstSheet="1" activeTab="1"/>
  </bookViews>
  <sheets>
    <sheet name="Prihodi" sheetId="1" state="hidden" r:id="rId1"/>
    <sheet name="Plan nabave 2017." sheetId="2" r:id="rId2"/>
    <sheet name="Broj djece" sheetId="3" state="hidden" r:id="rId3"/>
    <sheet name="Zaduženja roditelja" sheetId="4" state="hidden" r:id="rId4"/>
    <sheet name="Obračun " sheetId="5" state="hidden" r:id="rId5"/>
  </sheets>
  <definedNames/>
  <calcPr fullCalcOnLoad="1"/>
</workbook>
</file>

<file path=xl/sharedStrings.xml><?xml version="1.0" encoding="utf-8"?>
<sst xmlns="http://schemas.openxmlformats.org/spreadsheetml/2006/main" count="584" uniqueCount="250">
  <si>
    <t>Rashodi:</t>
  </si>
  <si>
    <t>Neutrošena sredstva:</t>
  </si>
  <si>
    <t>Red.br.</t>
  </si>
  <si>
    <t>Pozicija plana (konto)</t>
  </si>
  <si>
    <t>Predmet nabave</t>
  </si>
  <si>
    <t>NAZIV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</si>
  <si>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</si>
  <si>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</si>
  <si>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</si>
  <si>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</si>
  <si>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</si>
  <si>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</si>
  <si>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</si>
  <si>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</si>
  <si>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>NAKNADA TROŠKOVA ZAPOSLENIMA</t>
  </si>
  <si>
    <t>Dnev.za služb.put u zemlji</t>
  </si>
  <si>
    <t>Usluga izobrazbe</t>
  </si>
  <si>
    <t>Nak.za smješt.na služb.putu u zemlji</t>
  </si>
  <si>
    <t>Nak.za prijev.na služb.putu u zemlji</t>
  </si>
  <si>
    <t>Nak.za prijevoz na posao i s posla</t>
  </si>
  <si>
    <t>Usluge javnog prijevoza</t>
  </si>
  <si>
    <t>Seminari, savjetovanja i simpoziji</t>
  </si>
  <si>
    <t>Stručno usavršavanje</t>
  </si>
  <si>
    <t>Str.ispit i teč.</t>
  </si>
  <si>
    <t>Uredski materijal</t>
  </si>
  <si>
    <t>Razni uredski materijal</t>
  </si>
  <si>
    <t>Izrav.ugovar.</t>
  </si>
  <si>
    <t>Literatura</t>
  </si>
  <si>
    <t>Knjige, časopisi, brošure,</t>
  </si>
  <si>
    <t>Mat.i sredstva za čišćenje i održ.</t>
  </si>
  <si>
    <t>"</t>
  </si>
  <si>
    <t>Služb, radna i zaš.odjeća i obuća</t>
  </si>
  <si>
    <t>Radna odjeća i obuća</t>
  </si>
  <si>
    <t>Mat. za hig.potrebe i njegu</t>
  </si>
  <si>
    <t>Ost.mat.za potrebe red.poslovanja</t>
  </si>
  <si>
    <t>Ostali razni materijal</t>
  </si>
  <si>
    <t>Povrće</t>
  </si>
  <si>
    <t xml:space="preserve">Voće </t>
  </si>
  <si>
    <t>Zamrznuti proizvodi</t>
  </si>
  <si>
    <t>Pot.materijal za grupe</t>
  </si>
  <si>
    <t>Električna energija</t>
  </si>
  <si>
    <t>Plin</t>
  </si>
  <si>
    <t>Motorni benzin i dizel gorivo</t>
  </si>
  <si>
    <t>Mat.i dij.za tek.i inv.održ.građ.</t>
  </si>
  <si>
    <t>Boje , staklo i dr.mat.</t>
  </si>
  <si>
    <t>Mat.i dij.za tek.i inv.održ.postr.i opr.</t>
  </si>
  <si>
    <t>Mat.i dij.za održ.postr.i opr.</t>
  </si>
  <si>
    <t>Mat.i dij.za tek.i inv.održ.trans.sred.</t>
  </si>
  <si>
    <t>Sitni inventar</t>
  </si>
  <si>
    <t>Oprema za ustanovu</t>
  </si>
  <si>
    <t>NABAVA USLUGA</t>
  </si>
  <si>
    <t>Usluge telefona, telefaksa</t>
  </si>
  <si>
    <t>Poštarina (pisma, tiskanice i sl.)</t>
  </si>
  <si>
    <t>Poštanske usluge</t>
  </si>
  <si>
    <t>Ost.usluge za komunik.i prijevoz</t>
  </si>
  <si>
    <t>Usluge cestovnog prijevoza</t>
  </si>
  <si>
    <t>Usl.tek.i inv.održ.građ.objekata</t>
  </si>
  <si>
    <t>Održavanje objekata</t>
  </si>
  <si>
    <t>Usl.tek.i inv.održ.postroj.i opreme</t>
  </si>
  <si>
    <t>Održavanej opreme</t>
  </si>
  <si>
    <t>Ost.usl. tek. i INVO</t>
  </si>
  <si>
    <t>Ostali popravci</t>
  </si>
  <si>
    <t>Tisak</t>
  </si>
  <si>
    <t>Usluge promidžbe</t>
  </si>
  <si>
    <t>Ost.usl.promidžbe i informiranja</t>
  </si>
  <si>
    <t>Opskrba vodom</t>
  </si>
  <si>
    <t>Pitka voda</t>
  </si>
  <si>
    <t>Iznošenje i odvoz smeća</t>
  </si>
  <si>
    <t>Komunalne usluge</t>
  </si>
  <si>
    <t>Deratizacija i dezinsekcija</t>
  </si>
  <si>
    <t>Usluge deratizacije</t>
  </si>
  <si>
    <t>Dimnjačarske i ekološke usluge</t>
  </si>
  <si>
    <t>Ekološke i dimnj.usluge</t>
  </si>
  <si>
    <t>Us.pranja i čišć.</t>
  </si>
  <si>
    <t>Usluge pranja tekstil,zavjesa i dr.</t>
  </si>
  <si>
    <t>Ostale komunalne usluge</t>
  </si>
  <si>
    <t>Razne usluge,ispumpavanje</t>
  </si>
  <si>
    <t>Obvezni preventivni zdr.pregledi</t>
  </si>
  <si>
    <t>Razne zdrav.usluge</t>
  </si>
  <si>
    <t>Ugovori o djelu</t>
  </si>
  <si>
    <t>Ugovor o djelu</t>
  </si>
  <si>
    <t>Ostale intelektualne usluge</t>
  </si>
  <si>
    <t>Usluge izobrazbe</t>
  </si>
  <si>
    <t>Ostale nespomenute usluge</t>
  </si>
  <si>
    <t>Nak.član.pred.i izvrš.tijela</t>
  </si>
  <si>
    <t>Naknade članovima vijeća</t>
  </si>
  <si>
    <t>Premije osiguranja ostale imovine</t>
  </si>
  <si>
    <t>Usluge osiguranja imovine</t>
  </si>
  <si>
    <t>Reprezentacija</t>
  </si>
  <si>
    <t>Razne prigode, ugošćivanja</t>
  </si>
  <si>
    <t>Ostali nespom.rashodi poslovanja</t>
  </si>
  <si>
    <t>Ostali razni rashodi</t>
  </si>
  <si>
    <t>Usluge platnog prometa</t>
  </si>
  <si>
    <t>Bankarske  usluge</t>
  </si>
  <si>
    <t>Zatez.kte iz poslov.odnosa i dr.</t>
  </si>
  <si>
    <t>Kamata na neprav.plaćanja</t>
  </si>
  <si>
    <t>Za usvajanje prijedloga:</t>
  </si>
  <si>
    <t>PREDSJEDNIK UPRAVNOG VIJEĆA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</si>
  <si>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</si>
  <si>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</si>
  <si>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</si>
  <si>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</si>
  <si>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</si>
  <si>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</si>
  <si>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</si>
  <si>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</si>
  <si>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</si>
  <si>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</si>
  <si>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</si>
  <si>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</si>
  <si>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</si>
  <si>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</si>
  <si>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</si>
  <si>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</si>
  <si>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</si>
  <si>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</si>
  <si>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</si>
  <si>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</si>
  <si>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</si>
  <si>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</si>
  <si>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</si>
  <si>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</si>
  <si>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</si>
  <si>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</si>
  <si>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</si>
  <si>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</si>
  <si>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</si>
  <si>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</si>
  <si>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</si>
  <si>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</si>
  <si>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</si>
  <si>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</si>
  <si>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</si>
  <si>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</si>
  <si>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</si>
  <si>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</si>
  <si>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</si>
  <si>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</si>
  <si>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</si>
  <si>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</si>
  <si>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</rPr>
      <t>(1x2)</t>
    </r>
    <r>
      <rPr>
        <b/>
        <sz val="8.5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</si>
  <si>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</si>
  <si>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</si>
  <si>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</si>
  <si>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</si>
  <si>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</si>
  <si>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</si>
  <si>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</rPr>
      <t>(5+6+7+8-9-10)</t>
    </r>
  </si>
  <si>
    <t>stolarija</t>
  </si>
  <si>
    <t>adap.kuh.</t>
  </si>
  <si>
    <t>Početno stanje 01.01.2010.</t>
  </si>
  <si>
    <t>Razlika tekuće godine + PS</t>
  </si>
  <si>
    <t xml:space="preserve">wc papir,tek sapun, papirn.ručnici </t>
  </si>
  <si>
    <t>plaće - boravak</t>
  </si>
  <si>
    <t xml:space="preserve">premija osiguranja učenika </t>
  </si>
  <si>
    <t xml:space="preserve">članarine </t>
  </si>
  <si>
    <t xml:space="preserve">uređenje prostora </t>
  </si>
  <si>
    <t xml:space="preserve">grafičke i tiskarske usluge </t>
  </si>
  <si>
    <t>usluge IIB</t>
  </si>
  <si>
    <t>procjenjena vriejd.bez PDV-a</t>
  </si>
  <si>
    <t>Dnev.za služb.put u inozem.</t>
  </si>
  <si>
    <t>Pomoćni materijal</t>
  </si>
  <si>
    <t xml:space="preserve">Ostali mat.i sirovine </t>
  </si>
  <si>
    <t>mat.za nastavu,održ.prost.</t>
  </si>
  <si>
    <t>razni dijel.</t>
  </si>
  <si>
    <t>Usluge interneta</t>
  </si>
  <si>
    <t>Internet</t>
  </si>
  <si>
    <t>Telekom</t>
  </si>
  <si>
    <t>Usluge agen.,stud.serv.</t>
  </si>
  <si>
    <t>usluge agen.</t>
  </si>
  <si>
    <t>Usluge ažur.rač.baze</t>
  </si>
  <si>
    <t>Ostele rač.usluge</t>
  </si>
  <si>
    <t>rač.usluge</t>
  </si>
  <si>
    <t>Filim i izrada slika</t>
  </si>
  <si>
    <t>usluge</t>
  </si>
  <si>
    <t>časopisi,nast.listići</t>
  </si>
  <si>
    <t>izleti,terenska nastava</t>
  </si>
  <si>
    <t>human.akcije,ostalo</t>
  </si>
  <si>
    <t>ostale tek.donacije u naravi</t>
  </si>
  <si>
    <t xml:space="preserve">oprema </t>
  </si>
  <si>
    <t>Projektna dokumentacija</t>
  </si>
  <si>
    <t>31-313</t>
  </si>
  <si>
    <t xml:space="preserve">prijevoz učenika </t>
  </si>
  <si>
    <t>prijevoz uč.u kazališe ,kino.</t>
  </si>
  <si>
    <t xml:space="preserve">red.održavanje </t>
  </si>
  <si>
    <t>Namirnice</t>
  </si>
  <si>
    <t>NABAVA  MATERIJAL I ENERGIJU</t>
  </si>
  <si>
    <t>NABAVA NEPROIZ.I PROIZ.DUG.IMOV.</t>
  </si>
  <si>
    <t xml:space="preserve">Na temelju  Zakona o javnoj nabavi i čl.62 Statuta škole ,na sjednici  Školskog odbora  </t>
  </si>
  <si>
    <t>sred.za čišćenje</t>
  </si>
  <si>
    <t>opskrba</t>
  </si>
  <si>
    <t>distribucija</t>
  </si>
  <si>
    <t>el.energ</t>
  </si>
  <si>
    <t>Nak.za kor.vl.auta u sl.svrhe i loko vožnja</t>
  </si>
  <si>
    <t>Usluge prijevoza</t>
  </si>
  <si>
    <t xml:space="preserve">Ostali mat.za proiz.energije </t>
  </si>
  <si>
    <t>Meso,mesni proizvodi i riba</t>
  </si>
  <si>
    <t>meso:junetina,svinjetina, piletina,riba</t>
  </si>
  <si>
    <t xml:space="preserve">Mlijeko i mliječni proizvodi </t>
  </si>
  <si>
    <t>svježo mlijeko,jogurt ,sir,namaz i sl.</t>
  </si>
  <si>
    <t>rajčica,paprika,salate i sl.</t>
  </si>
  <si>
    <t>banane,jabuke ,naranče,mandarine i sl.</t>
  </si>
  <si>
    <t xml:space="preserve">Kruh i pekarski proizvodi </t>
  </si>
  <si>
    <t>kruh-crni,polubjeli,peciva i sl.</t>
  </si>
  <si>
    <t>Konzervirani proizvodi</t>
  </si>
  <si>
    <t>povrće,sladoledi</t>
  </si>
  <si>
    <t>konpoti,kisele salate i sl.</t>
  </si>
  <si>
    <t xml:space="preserve">Živežne namirnice </t>
  </si>
  <si>
    <t xml:space="preserve">Ostalo </t>
  </si>
  <si>
    <t xml:space="preserve">renoviranje podova i zidova -zamjena parketa </t>
  </si>
  <si>
    <t>Autorski honorar</t>
  </si>
  <si>
    <t>autorski honorari</t>
  </si>
  <si>
    <t>Izmjene programa, održav.</t>
  </si>
  <si>
    <t xml:space="preserve">Naknade ostali troškovi </t>
  </si>
  <si>
    <t>nagrade uč.</t>
  </si>
  <si>
    <t xml:space="preserve">Rashodi protokola </t>
  </si>
  <si>
    <t>cvijeće,vjenci i sl.</t>
  </si>
  <si>
    <t>redovno poslovanje</t>
  </si>
  <si>
    <t xml:space="preserve">kazalište,kino </t>
  </si>
  <si>
    <t>knjige</t>
  </si>
  <si>
    <t>plaća-ministarstvo</t>
  </si>
  <si>
    <t xml:space="preserve"> održanoj                                   . godine donesen je</t>
  </si>
  <si>
    <t>Županijska natjecanja</t>
  </si>
  <si>
    <t>OŠ BANA JOSIPA JELAČIĆA</t>
  </si>
  <si>
    <t>Podgradski odvojak 1,10090 ZAGREB</t>
  </si>
  <si>
    <t>OIB  54281445057</t>
  </si>
  <si>
    <t>zamjena stolarije</t>
  </si>
  <si>
    <t xml:space="preserve">UKUPNO PLAĆE </t>
  </si>
  <si>
    <t xml:space="preserve">                                                             </t>
  </si>
  <si>
    <t>Planirani početak postupka</t>
  </si>
  <si>
    <t>Planirano trajanje ugovora , okvirnog sporazuma</t>
  </si>
  <si>
    <t>1 godina</t>
  </si>
  <si>
    <t xml:space="preserve"> 1 godina</t>
  </si>
  <si>
    <t>1 godine</t>
  </si>
  <si>
    <t xml:space="preserve">1 godina </t>
  </si>
  <si>
    <t xml:space="preserve"> 1 godina </t>
  </si>
  <si>
    <t>Izrav. ugovar.</t>
  </si>
  <si>
    <t>Izrav. ugov.</t>
  </si>
  <si>
    <t xml:space="preserve">Izrav. ugov. </t>
  </si>
  <si>
    <t>Izavn. ugov.</t>
  </si>
  <si>
    <t>ugovra grad</t>
  </si>
  <si>
    <t>grad</t>
  </si>
  <si>
    <t>ministarstvo</t>
  </si>
  <si>
    <t xml:space="preserve"> 1 mj. 2016</t>
  </si>
  <si>
    <t>U Zagrebu, 18.12.2016.</t>
  </si>
  <si>
    <t>RAVNATELJCA:</t>
  </si>
  <si>
    <t>Ankica Šimunić, dipl. pedagog</t>
  </si>
  <si>
    <t>SVEUKUPNO PLAN NABAVE ZA 2017 GODINU</t>
  </si>
  <si>
    <t>PLAN NABAVE ZA 2017. GODINU</t>
  </si>
  <si>
    <t>28.12.2016.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</si>
</sst>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k_n_-;\-* #,##0.00\ _k_n_-;_-* \-??\ _k_n_-;_-@_-"/>
    <numFmt numFmtId="173" formatCode="_-* #,##0\ _k_n_-;\-* #,##0\ _k_n_-;_-* \-??\ _k_n_-;_-@_-"/>
    <numFmt numFmtId="174" formatCode="#,##0.00_ ;\-#,##0.00\ "/>
    <numFmt numFmtId="175" formatCode="0.0"/>
  </numFmts>
  <fonts count="5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9.35"/>
      <name val="Arial Narrow"/>
      <family val="2"/>
    </font>
    <font>
      <b/>
      <sz val="9.35"/>
      <color indexed="10"/>
      <name val="Arial Narrow"/>
      <family val="2"/>
    </font>
    <font>
      <b/>
      <sz val="9.3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i/>
      <sz val="9.35"/>
      <name val="Arial Narrow"/>
      <family val="2"/>
    </font>
    <font>
      <i/>
      <sz val="9.35"/>
      <name val="Arial Narrow"/>
      <family val="2"/>
    </font>
    <font>
      <sz val="9.3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8.5"/>
      <name val="Arial"/>
      <family val="2"/>
    </font>
    <font>
      <b/>
      <sz val="8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.35"/>
      <name val="Arial"/>
      <family val="2"/>
    </font>
    <font>
      <b/>
      <sz val="8"/>
      <name val="Arial Narrow"/>
      <family val="2"/>
    </font>
    <font>
      <sz val="9.35"/>
      <color indexed="8"/>
      <name val="Arial Narrow"/>
      <family val="2"/>
    </font>
    <font>
      <sz val="22"/>
      <name val="Arial Narrow"/>
      <family val="2"/>
    </font>
    <font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3" borderId="0" applyNumberFormat="0" applyBorder="0" applyAlignment="0" applyProtection="0"/>
    <xf numFmtId="0" fontId="5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49" fillId="2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21" borderId="0" applyNumberFormat="0" applyBorder="0" applyAlignment="0" applyProtection="0"/>
    <xf numFmtId="0" fontId="49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9" fillId="21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1" borderId="0" applyNumberFormat="0" applyBorder="0" applyAlignment="0" applyProtection="0"/>
    <xf numFmtId="0" fontId="4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1" applyNumberFormat="0" applyAlignment="0" applyProtection="0"/>
    <xf numFmtId="0" fontId="43" fillId="2" borderId="2" applyNumberFormat="0" applyAlignment="0" applyProtection="0"/>
    <xf numFmtId="0" fontId="45" fillId="32" borderId="3" applyNumberFormat="0" applyAlignment="0" applyProtection="0"/>
    <xf numFmtId="0" fontId="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8" fillId="33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41" fillId="3" borderId="2" applyNumberForma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4" fillId="38" borderId="7" applyNumberFormat="0" applyAlignment="0" applyProtection="0"/>
    <xf numFmtId="0" fontId="5" fillId="38" borderId="2" applyNumberFormat="0" applyAlignment="0" applyProtection="0"/>
    <xf numFmtId="0" fontId="44" fillId="0" borderId="8" applyNumberFormat="0" applyFill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5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11" fillId="39" borderId="0" applyNumberFormat="0" applyBorder="0" applyAlignment="0" applyProtection="0"/>
    <xf numFmtId="0" fontId="0" fillId="4" borderId="1" applyNumberFormat="0" applyFont="0" applyAlignment="0" applyProtection="0"/>
    <xf numFmtId="0" fontId="42" fillId="2" borderId="7" applyNumberFormat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3" fillId="4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</cellStyleXfs>
  <cellXfs count="16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2" fontId="19" fillId="0" borderId="0" xfId="101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2" fontId="20" fillId="0" borderId="13" xfId="101" applyFont="1" applyFill="1" applyBorder="1" applyAlignment="1" applyProtection="1">
      <alignment horizontal="right" vertical="center"/>
      <protection/>
    </xf>
    <xf numFmtId="4" fontId="18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4" fontId="20" fillId="0" borderId="13" xfId="101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2" fontId="19" fillId="0" borderId="0" xfId="101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72" fontId="18" fillId="0" borderId="0" xfId="101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horizontal="center" vertical="center"/>
    </xf>
    <xf numFmtId="172" fontId="20" fillId="0" borderId="0" xfId="101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/>
    </xf>
    <xf numFmtId="4" fontId="20" fillId="0" borderId="0" xfId="101" applyNumberFormat="1" applyFont="1" applyFill="1" applyBorder="1" applyAlignment="1" applyProtection="1">
      <alignment/>
      <protection/>
    </xf>
    <xf numFmtId="4" fontId="20" fillId="11" borderId="0" xfId="101" applyNumberFormat="1" applyFont="1" applyFill="1" applyBorder="1" applyAlignment="1" applyProtection="1">
      <alignment/>
      <protection/>
    </xf>
    <xf numFmtId="172" fontId="19" fillId="11" borderId="0" xfId="10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 vertical="center"/>
    </xf>
    <xf numFmtId="173" fontId="20" fillId="0" borderId="0" xfId="101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3" fontId="23" fillId="0" borderId="0" xfId="101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2" fontId="25" fillId="0" borderId="0" xfId="101" applyFont="1" applyFill="1" applyBorder="1" applyAlignment="1" applyProtection="1">
      <alignment horizontal="left" vertic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/>
    </xf>
    <xf numFmtId="172" fontId="20" fillId="41" borderId="15" xfId="101" applyFont="1" applyFill="1" applyBorder="1" applyAlignment="1" applyProtection="1">
      <alignment horizontal="center" vertical="center"/>
      <protection/>
    </xf>
    <xf numFmtId="4" fontId="20" fillId="41" borderId="15" xfId="101" applyNumberFormat="1" applyFont="1" applyFill="1" applyBorder="1" applyAlignment="1" applyProtection="1">
      <alignment horizontal="center" vertical="center" wrapText="1"/>
      <protection/>
    </xf>
    <xf numFmtId="172" fontId="20" fillId="19" borderId="15" xfId="101" applyFont="1" applyFill="1" applyBorder="1" applyAlignment="1" applyProtection="1">
      <alignment horizontal="center" vertical="center"/>
      <protection/>
    </xf>
    <xf numFmtId="0" fontId="20" fillId="42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172" fontId="18" fillId="0" borderId="15" xfId="101" applyFont="1" applyFill="1" applyBorder="1" applyAlignment="1" applyProtection="1">
      <alignment vertical="center"/>
      <protection/>
    </xf>
    <xf numFmtId="4" fontId="18" fillId="0" borderId="15" xfId="0" applyNumberFormat="1" applyFont="1" applyBorder="1" applyAlignment="1">
      <alignment/>
    </xf>
    <xf numFmtId="2" fontId="18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172" fontId="20" fillId="0" borderId="15" xfId="101" applyFont="1" applyFill="1" applyBorder="1" applyAlignment="1" applyProtection="1">
      <alignment vertical="center"/>
      <protection/>
    </xf>
    <xf numFmtId="4" fontId="20" fillId="0" borderId="15" xfId="0" applyNumberFormat="1" applyFont="1" applyBorder="1" applyAlignment="1">
      <alignment/>
    </xf>
    <xf numFmtId="2" fontId="20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72" fontId="18" fillId="0" borderId="15" xfId="101" applyFont="1" applyFill="1" applyBorder="1" applyAlignment="1" applyProtection="1">
      <alignment horizontal="center" vertical="center"/>
      <protection/>
    </xf>
    <xf numFmtId="2" fontId="26" fillId="0" borderId="15" xfId="0" applyNumberFormat="1" applyFont="1" applyBorder="1" applyAlignment="1">
      <alignment horizontal="center" wrapText="1"/>
    </xf>
    <xf numFmtId="0" fontId="27" fillId="0" borderId="15" xfId="0" applyFont="1" applyBorder="1" applyAlignment="1">
      <alignment vertical="center" wrapText="1"/>
    </xf>
    <xf numFmtId="4" fontId="20" fillId="0" borderId="15" xfId="101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28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2" fontId="28" fillId="0" borderId="1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74" fontId="31" fillId="0" borderId="13" xfId="101" applyNumberFormat="1" applyFont="1" applyFill="1" applyBorder="1" applyAlignment="1" applyProtection="1">
      <alignment vertical="center"/>
      <protection/>
    </xf>
    <xf numFmtId="2" fontId="21" fillId="0" borderId="13" xfId="101" applyNumberFormat="1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2" fontId="31" fillId="0" borderId="13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2" fontId="0" fillId="0" borderId="0" xfId="10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0" fillId="11" borderId="0" xfId="101" applyFon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101" applyNumberFormat="1" applyFont="1" applyFill="1" applyBorder="1" applyAlignment="1" applyProtection="1">
      <alignment/>
      <protection/>
    </xf>
    <xf numFmtId="0" fontId="30" fillId="0" borderId="13" xfId="0" applyFont="1" applyBorder="1" applyAlignment="1">
      <alignment horizontal="center"/>
    </xf>
    <xf numFmtId="0" fontId="30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4" fontId="0" fillId="0" borderId="13" xfId="101" applyNumberFormat="1" applyFont="1" applyFill="1" applyBorder="1" applyAlignment="1" applyProtection="1">
      <alignment horizontal="center" vertical="center"/>
      <protection/>
    </xf>
    <xf numFmtId="4" fontId="0" fillId="0" borderId="13" xfId="101" applyNumberFormat="1" applyFont="1" applyFill="1" applyBorder="1" applyAlignment="1" applyProtection="1">
      <alignment vertical="center"/>
      <protection/>
    </xf>
    <xf numFmtId="4" fontId="0" fillId="11" borderId="13" xfId="101" applyNumberFormat="1" applyFont="1" applyFill="1" applyBorder="1" applyAlignment="1" applyProtection="1">
      <alignment vertical="center"/>
      <protection/>
    </xf>
    <xf numFmtId="172" fontId="0" fillId="0" borderId="13" xfId="10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8" fillId="0" borderId="0" xfId="0" applyFont="1" applyAlignment="1">
      <alignment horizontal="left"/>
    </xf>
    <xf numFmtId="172" fontId="0" fillId="0" borderId="0" xfId="101" applyFont="1" applyFill="1" applyBorder="1" applyAlignment="1" applyProtection="1">
      <alignment vertical="center"/>
      <protection/>
    </xf>
    <xf numFmtId="172" fontId="0" fillId="11" borderId="0" xfId="101" applyFont="1" applyFill="1" applyBorder="1" applyAlignment="1" applyProtection="1">
      <alignment vertical="center"/>
      <protection/>
    </xf>
    <xf numFmtId="172" fontId="0" fillId="0" borderId="13" xfId="101" applyFont="1" applyFill="1" applyBorder="1" applyAlignment="1" applyProtection="1">
      <alignment/>
      <protection/>
    </xf>
    <xf numFmtId="1" fontId="18" fillId="0" borderId="0" xfId="101" applyNumberFormat="1" applyFont="1" applyFill="1" applyBorder="1" applyAlignment="1" applyProtection="1">
      <alignment vertical="center"/>
      <protection/>
    </xf>
    <xf numFmtId="1" fontId="20" fillId="0" borderId="0" xfId="101" applyNumberFormat="1" applyFont="1" applyFill="1" applyBorder="1" applyAlignment="1" applyProtection="1">
      <alignment horizontal="left" vertical="center"/>
      <protection/>
    </xf>
    <xf numFmtId="172" fontId="18" fillId="2" borderId="15" xfId="101" applyFont="1" applyFill="1" applyBorder="1" applyAlignment="1" applyProtection="1">
      <alignment vertical="center"/>
      <protection/>
    </xf>
    <xf numFmtId="4" fontId="18" fillId="2" borderId="15" xfId="0" applyNumberFormat="1" applyFont="1" applyFill="1" applyBorder="1" applyAlignment="1">
      <alignment/>
    </xf>
    <xf numFmtId="2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 wrapText="1"/>
    </xf>
    <xf numFmtId="4" fontId="20" fillId="2" borderId="15" xfId="0" applyNumberFormat="1" applyFont="1" applyFill="1" applyBorder="1" applyAlignment="1">
      <alignment vertical="center"/>
    </xf>
    <xf numFmtId="172" fontId="27" fillId="0" borderId="15" xfId="101" applyFont="1" applyFill="1" applyBorder="1" applyAlignment="1" applyProtection="1">
      <alignment vertical="center"/>
      <protection/>
    </xf>
    <xf numFmtId="0" fontId="18" fillId="2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51" fillId="0" borderId="0" xfId="0" applyFont="1" applyFill="1" applyAlignment="1">
      <alignment vertical="center"/>
    </xf>
    <xf numFmtId="0" fontId="27" fillId="0" borderId="15" xfId="0" applyFont="1" applyBorder="1" applyAlignment="1">
      <alignment horizontal="center" vertical="center" wrapText="1"/>
    </xf>
    <xf numFmtId="2" fontId="27" fillId="0" borderId="15" xfId="0" applyNumberFormat="1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172" fontId="31" fillId="0" borderId="15" xfId="101" applyFont="1" applyFill="1" applyBorder="1" applyAlignment="1" applyProtection="1">
      <alignment vertical="center"/>
      <protection/>
    </xf>
    <xf numFmtId="4" fontId="31" fillId="0" borderId="15" xfId="0" applyNumberFormat="1" applyFont="1" applyBorder="1" applyAlignment="1">
      <alignment/>
    </xf>
    <xf numFmtId="2" fontId="31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4" fontId="52" fillId="0" borderId="15" xfId="0" applyNumberFormat="1" applyFont="1" applyBorder="1" applyAlignment="1">
      <alignment vertical="center"/>
    </xf>
    <xf numFmtId="0" fontId="22" fillId="0" borderId="15" xfId="0" applyFont="1" applyFill="1" applyBorder="1" applyAlignment="1">
      <alignment vertical="center" wrapText="1"/>
    </xf>
    <xf numFmtId="172" fontId="20" fillId="41" borderId="15" xfId="101" applyFont="1" applyFill="1" applyBorder="1" applyAlignment="1" applyProtection="1">
      <alignment vertical="center"/>
      <protection/>
    </xf>
    <xf numFmtId="4" fontId="20" fillId="41" borderId="15" xfId="101" applyNumberFormat="1" applyFont="1" applyFill="1" applyBorder="1" applyAlignment="1" applyProtection="1">
      <alignment vertical="center" wrapText="1"/>
      <protection/>
    </xf>
    <xf numFmtId="172" fontId="20" fillId="19" borderId="15" xfId="101" applyFont="1" applyFill="1" applyBorder="1" applyAlignment="1" applyProtection="1">
      <alignment vertical="center"/>
      <protection/>
    </xf>
    <xf numFmtId="0" fontId="20" fillId="42" borderId="15" xfId="0" applyFont="1" applyFill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18" fillId="2" borderId="15" xfId="101" applyNumberFormat="1" applyFont="1" applyFill="1" applyBorder="1" applyAlignment="1" applyProtection="1">
      <alignment horizontal="center" vertical="center" wrapText="1"/>
      <protection/>
    </xf>
    <xf numFmtId="0" fontId="54" fillId="0" borderId="15" xfId="0" applyFont="1" applyFill="1" applyBorder="1" applyAlignment="1">
      <alignment vertical="center" wrapText="1"/>
    </xf>
    <xf numFmtId="4" fontId="55" fillId="2" borderId="15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173" fontId="18" fillId="0" borderId="0" xfId="101" applyNumberFormat="1" applyFont="1" applyFill="1" applyBorder="1" applyAlignment="1" applyProtection="1">
      <alignment vertical="center"/>
      <protection/>
    </xf>
    <xf numFmtId="172" fontId="56" fillId="0" borderId="0" xfId="101" applyFont="1" applyFill="1" applyBorder="1" applyAlignment="1" applyProtection="1">
      <alignment vertical="center"/>
      <protection/>
    </xf>
    <xf numFmtId="14" fontId="18" fillId="0" borderId="0" xfId="0" applyNumberFormat="1" applyFont="1" applyFill="1" applyBorder="1" applyAlignment="1">
      <alignment vertical="center" wrapText="1"/>
    </xf>
    <xf numFmtId="4" fontId="21" fillId="18" borderId="13" xfId="0" applyNumberFormat="1" applyFont="1" applyFill="1" applyBorder="1" applyAlignment="1">
      <alignment horizontal="center" vertical="center"/>
    </xf>
    <xf numFmtId="4" fontId="21" fillId="19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72" fontId="20" fillId="19" borderId="13" xfId="101" applyFont="1" applyFill="1" applyBorder="1" applyAlignment="1" applyProtection="1">
      <alignment horizontal="center" vertical="center"/>
      <protection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13.57421875" style="1" customWidth="1"/>
    <col min="4" max="4" width="19.8515625" style="2" customWidth="1"/>
    <col min="5" max="5" width="18.421875" style="3" customWidth="1"/>
    <col min="6" max="7" width="17.7109375" style="3" customWidth="1"/>
    <col min="8" max="16384" width="9.140625" style="1" customWidth="1"/>
  </cols>
  <sheetData>
    <row r="2" spans="4:7" s="4" customFormat="1" ht="15" customHeight="1">
      <c r="D2" s="2"/>
      <c r="E2" s="5"/>
      <c r="F2" s="5"/>
      <c r="G2" s="5"/>
    </row>
    <row r="3" spans="1:7" s="4" customFormat="1" ht="21" customHeight="1">
      <c r="A3" s="161"/>
      <c r="B3" s="162"/>
      <c r="C3" s="163"/>
      <c r="D3" s="164"/>
      <c r="E3" s="159"/>
      <c r="F3" s="160"/>
      <c r="G3" s="160"/>
    </row>
    <row r="4" spans="1:7" s="4" customFormat="1" ht="26.25" customHeight="1">
      <c r="A4" s="161"/>
      <c r="B4" s="162"/>
      <c r="C4" s="163"/>
      <c r="D4" s="164"/>
      <c r="E4" s="159"/>
      <c r="F4" s="160"/>
      <c r="G4" s="160"/>
    </row>
    <row r="5" spans="1:7" s="10" customFormat="1" ht="21" customHeight="1">
      <c r="A5" s="6"/>
      <c r="B5" s="6"/>
      <c r="C5" s="7"/>
      <c r="D5" s="8"/>
      <c r="E5" s="9"/>
      <c r="F5" s="9"/>
      <c r="G5" s="9"/>
    </row>
    <row r="6" spans="1:7" s="10" customFormat="1" ht="21" customHeight="1">
      <c r="A6" s="6"/>
      <c r="B6" s="6"/>
      <c r="C6" s="11"/>
      <c r="D6" s="8"/>
      <c r="E6" s="9"/>
      <c r="F6" s="9"/>
      <c r="G6" s="9"/>
    </row>
    <row r="7" spans="1:7" s="10" customFormat="1" ht="21" customHeight="1">
      <c r="A7" s="6"/>
      <c r="B7" s="6"/>
      <c r="C7" s="7"/>
      <c r="D7" s="8"/>
      <c r="E7" s="9"/>
      <c r="F7" s="9"/>
      <c r="G7" s="9"/>
    </row>
    <row r="8" spans="1:7" s="10" customFormat="1" ht="21" customHeight="1">
      <c r="A8" s="6"/>
      <c r="B8" s="6"/>
      <c r="C8" s="11"/>
      <c r="D8" s="8"/>
      <c r="E8" s="9"/>
      <c r="F8" s="9"/>
      <c r="G8" s="9"/>
    </row>
    <row r="9" spans="1:7" ht="21" customHeight="1">
      <c r="A9" s="6"/>
      <c r="B9" s="6"/>
      <c r="C9" s="12"/>
      <c r="D9" s="8"/>
      <c r="E9" s="9"/>
      <c r="F9" s="13"/>
      <c r="G9" s="13"/>
    </row>
    <row r="10" spans="1:7" ht="21" customHeight="1">
      <c r="A10" s="6"/>
      <c r="B10" s="6"/>
      <c r="C10" s="12"/>
      <c r="D10" s="8"/>
      <c r="E10" s="9"/>
      <c r="F10" s="13"/>
      <c r="G10" s="13"/>
    </row>
    <row r="11" spans="1:7" ht="21" customHeight="1">
      <c r="A11" s="6"/>
      <c r="B11" s="6"/>
      <c r="C11" s="12"/>
      <c r="D11" s="8"/>
      <c r="E11" s="9"/>
      <c r="F11" s="13"/>
      <c r="G11" s="13"/>
    </row>
    <row r="12" spans="1:7" ht="21" customHeight="1">
      <c r="A12" s="6"/>
      <c r="B12" s="6"/>
      <c r="C12" s="12"/>
      <c r="D12" s="8"/>
      <c r="E12" s="9"/>
      <c r="F12" s="13"/>
      <c r="G12" s="13"/>
    </row>
    <row r="13" spans="1:7" ht="21" customHeight="1">
      <c r="A13" s="6"/>
      <c r="B13" s="6"/>
      <c r="C13" s="11"/>
      <c r="D13" s="8"/>
      <c r="E13" s="9"/>
      <c r="F13" s="13"/>
      <c r="G13" s="13"/>
    </row>
    <row r="14" spans="1:7" ht="21" customHeight="1">
      <c r="A14" s="6"/>
      <c r="B14" s="14"/>
      <c r="C14" s="11"/>
      <c r="D14" s="8"/>
      <c r="E14" s="9"/>
      <c r="F14" s="13"/>
      <c r="G14" s="13"/>
    </row>
    <row r="15" spans="2:7" s="15" customFormat="1" ht="21" customHeight="1">
      <c r="B15" s="16"/>
      <c r="C15" s="17"/>
      <c r="D15" s="8"/>
      <c r="E15" s="18"/>
      <c r="F15" s="18"/>
      <c r="G15" s="18"/>
    </row>
    <row r="16" spans="2:7" s="19" customFormat="1" ht="12.75" customHeight="1">
      <c r="B16" s="20"/>
      <c r="C16" s="21"/>
      <c r="D16" s="22"/>
      <c r="E16" s="23"/>
      <c r="F16" s="23"/>
      <c r="G16" s="23"/>
    </row>
    <row r="17" spans="2:4" s="5" customFormat="1" ht="12.75" customHeight="1">
      <c r="B17" s="24"/>
      <c r="D17" s="25"/>
    </row>
    <row r="18" spans="2:4" s="5" customFormat="1" ht="12.75" customHeight="1">
      <c r="B18" s="24"/>
      <c r="D18" s="25"/>
    </row>
    <row r="19" spans="2:4" s="23" customFormat="1" ht="12.75" customHeight="1">
      <c r="B19" s="26"/>
      <c r="D19" s="27"/>
    </row>
    <row r="20" spans="2:4" s="23" customFormat="1" ht="12.75" customHeight="1">
      <c r="B20" s="26"/>
      <c r="C20" s="28"/>
      <c r="D20" s="27"/>
    </row>
    <row r="21" spans="2:4" s="23" customFormat="1" ht="12.75" customHeight="1">
      <c r="B21" s="26"/>
      <c r="C21" s="28"/>
      <c r="D21" s="2"/>
    </row>
    <row r="22" spans="2:4" s="23" customFormat="1" ht="12.75" customHeight="1">
      <c r="B22" s="26"/>
      <c r="C22" s="29"/>
      <c r="D22" s="2"/>
    </row>
    <row r="23" spans="2:4" s="23" customFormat="1" ht="12.75" customHeight="1">
      <c r="B23" s="26"/>
      <c r="C23" s="29" t="s">
        <v>0</v>
      </c>
      <c r="D23" s="2"/>
    </row>
    <row r="24" spans="3:4" s="3" customFormat="1" ht="12.75" customHeight="1">
      <c r="C24" s="30" t="s">
        <v>1</v>
      </c>
      <c r="D24" s="31"/>
    </row>
    <row r="25" s="3" customFormat="1" ht="12.75" customHeight="1">
      <c r="D25" s="2"/>
    </row>
    <row r="26" ht="12.75" customHeight="1"/>
    <row r="27" ht="12.75" customHeight="1"/>
    <row r="28" ht="12.75" customHeight="1"/>
    <row r="29" ht="12.75" customHeight="1"/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PageLayoutView="0" workbookViewId="0" topLeftCell="A1">
      <selection activeCell="C7" sqref="C7"/>
    </sheetView>
  </sheetViews>
  <sheetFormatPr defaultColWidth="3.28125" defaultRowHeight="12.75"/>
  <cols>
    <col min="1" max="1" width="3.7109375" style="32" customWidth="1"/>
    <col min="2" max="2" width="8.28125" style="32" customWidth="1"/>
    <col min="3" max="3" width="26.421875" style="4" customWidth="1"/>
    <col min="4" max="4" width="18.57421875" style="25" customWidth="1"/>
    <col min="5" max="5" width="0" style="28" hidden="1" customWidth="1"/>
    <col min="6" max="12" width="0" style="4" hidden="1" customWidth="1"/>
    <col min="13" max="13" width="11.00390625" style="19" customWidth="1"/>
    <col min="14" max="14" width="9.57421875" style="4" customWidth="1"/>
    <col min="15" max="15" width="15.00390625" style="4" customWidth="1"/>
    <col min="16" max="19" width="0" style="4" hidden="1" customWidth="1"/>
    <col min="20" max="20" width="13.7109375" style="4" customWidth="1"/>
    <col min="21" max="25" width="3.28125" style="4" customWidth="1"/>
    <col min="26" max="26" width="10.7109375" style="4" customWidth="1"/>
    <col min="27" max="16384" width="3.28125" style="4" customWidth="1"/>
  </cols>
  <sheetData>
    <row r="1" ht="13.5">
      <c r="D1" s="119"/>
    </row>
    <row r="2" spans="1:4" ht="13.5">
      <c r="A2" s="4"/>
      <c r="B2" s="19" t="s">
        <v>223</v>
      </c>
      <c r="C2" s="19"/>
      <c r="D2" s="33"/>
    </row>
    <row r="3" spans="1:4" ht="15.75" customHeight="1">
      <c r="A3" s="4"/>
      <c r="B3" s="19" t="s">
        <v>224</v>
      </c>
      <c r="C3" s="19"/>
      <c r="D3" s="33"/>
    </row>
    <row r="4" spans="2:3" ht="15.75" customHeight="1">
      <c r="B4" s="33" t="s">
        <v>225</v>
      </c>
      <c r="C4" s="33"/>
    </row>
    <row r="5" spans="2:3" ht="15.75" customHeight="1">
      <c r="B5" s="69"/>
      <c r="C5" s="120"/>
    </row>
    <row r="6" spans="1:13" s="36" customFormat="1" ht="13.5">
      <c r="A6" s="20"/>
      <c r="B6" s="34" t="s">
        <v>188</v>
      </c>
      <c r="C6" s="33"/>
      <c r="D6" s="25"/>
      <c r="E6" s="35"/>
      <c r="M6" s="68"/>
    </row>
    <row r="7" spans="1:13" s="36" customFormat="1" ht="13.5">
      <c r="A7" s="34"/>
      <c r="B7" s="34" t="s">
        <v>221</v>
      </c>
      <c r="C7" s="156" t="s">
        <v>249</v>
      </c>
      <c r="D7" s="25"/>
      <c r="E7" s="35"/>
      <c r="M7" s="68"/>
    </row>
    <row r="8" spans="1:13" s="36" customFormat="1" ht="13.5">
      <c r="A8" s="34"/>
      <c r="B8" s="34"/>
      <c r="C8" s="33"/>
      <c r="D8" s="25"/>
      <c r="E8" s="35"/>
      <c r="M8" s="68"/>
    </row>
    <row r="9" spans="1:13" s="36" customFormat="1" ht="13.5">
      <c r="A9" s="34"/>
      <c r="B9" s="34"/>
      <c r="C9" s="33"/>
      <c r="D9" s="25"/>
      <c r="E9" s="35"/>
      <c r="M9" s="68"/>
    </row>
    <row r="10" spans="1:13" s="36" customFormat="1" ht="27">
      <c r="A10" s="34"/>
      <c r="B10" s="34"/>
      <c r="C10" s="37"/>
      <c r="D10" s="157" t="s">
        <v>248</v>
      </c>
      <c r="E10" s="35"/>
      <c r="M10" s="68"/>
    </row>
    <row r="11" spans="1:13" s="36" customFormat="1" ht="13.5">
      <c r="A11" s="34"/>
      <c r="B11" s="34"/>
      <c r="C11" s="33" t="s">
        <v>228</v>
      </c>
      <c r="D11" s="35"/>
      <c r="E11" s="35"/>
      <c r="M11" s="68"/>
    </row>
    <row r="12" spans="1:13" s="36" customFormat="1" ht="13.5">
      <c r="A12" s="34"/>
      <c r="B12" s="34"/>
      <c r="C12" s="33"/>
      <c r="D12" s="25"/>
      <c r="E12" s="35"/>
      <c r="M12" s="68"/>
    </row>
    <row r="13" spans="2:4" ht="14.25" customHeight="1" hidden="1">
      <c r="B13" s="38"/>
      <c r="C13" s="39"/>
      <c r="D13" s="40"/>
    </row>
    <row r="14" spans="1:20" ht="42" customHeight="1">
      <c r="A14" s="41" t="s">
        <v>2</v>
      </c>
      <c r="B14" s="42" t="s">
        <v>3</v>
      </c>
      <c r="C14" s="43" t="s">
        <v>4</v>
      </c>
      <c r="D14" s="44" t="s">
        <v>5</v>
      </c>
      <c r="E14" s="45" t="s">
        <v>6</v>
      </c>
      <c r="F14" s="46" t="s">
        <v>7</v>
      </c>
      <c r="G14" s="46" t="s">
        <v>8</v>
      </c>
      <c r="H14" s="47" t="s">
        <v>9</v>
      </c>
      <c r="I14" s="47" t="s">
        <v>10</v>
      </c>
      <c r="J14" s="48" t="s">
        <v>11</v>
      </c>
      <c r="K14" s="43" t="s">
        <v>12</v>
      </c>
      <c r="L14" s="41" t="s">
        <v>13</v>
      </c>
      <c r="M14" s="41" t="s">
        <v>159</v>
      </c>
      <c r="N14" s="41" t="s">
        <v>229</v>
      </c>
      <c r="O14" s="45" t="s">
        <v>230</v>
      </c>
      <c r="P14" s="46" t="s">
        <v>7</v>
      </c>
      <c r="Q14" s="46" t="s">
        <v>8</v>
      </c>
      <c r="R14" s="47" t="s">
        <v>9</v>
      </c>
      <c r="S14" s="47" t="s">
        <v>10</v>
      </c>
      <c r="T14" s="41" t="s">
        <v>13</v>
      </c>
    </row>
    <row r="15" spans="1:20" ht="24.75" customHeight="1">
      <c r="A15" s="41"/>
      <c r="B15" s="42"/>
      <c r="C15" s="43" t="s">
        <v>14</v>
      </c>
      <c r="D15" s="145"/>
      <c r="E15" s="146"/>
      <c r="F15" s="147"/>
      <c r="G15" s="147"/>
      <c r="H15" s="148"/>
      <c r="I15" s="148"/>
      <c r="J15" s="48"/>
      <c r="K15" s="61"/>
      <c r="L15" s="48"/>
      <c r="M15" s="60">
        <f>+SUM(M16:M23)</f>
        <v>295997</v>
      </c>
      <c r="N15" s="54"/>
      <c r="O15" s="149"/>
      <c r="P15" s="149">
        <f>SUM(P16:P23)</f>
        <v>403600</v>
      </c>
      <c r="Q15" s="149">
        <f>SUM(Q16:Q23)</f>
        <v>418000</v>
      </c>
      <c r="R15" s="149">
        <f>SUM(R16:R23)</f>
        <v>233000</v>
      </c>
      <c r="S15" s="149">
        <f>SUM(S16:S23)</f>
        <v>241000</v>
      </c>
      <c r="T15" s="41"/>
    </row>
    <row r="16" spans="1:20" ht="12.75" customHeight="1">
      <c r="A16" s="49">
        <v>1</v>
      </c>
      <c r="B16" s="49">
        <v>32111</v>
      </c>
      <c r="C16" s="50" t="s">
        <v>15</v>
      </c>
      <c r="D16" s="51" t="s">
        <v>16</v>
      </c>
      <c r="E16" s="52">
        <v>3500</v>
      </c>
      <c r="F16" s="53">
        <v>5300</v>
      </c>
      <c r="G16" s="53">
        <v>5500</v>
      </c>
      <c r="H16" s="53">
        <v>3000</v>
      </c>
      <c r="I16" s="53">
        <v>3000</v>
      </c>
      <c r="J16" s="52">
        <v>3500</v>
      </c>
      <c r="K16" s="54"/>
      <c r="L16" s="55"/>
      <c r="M16" s="60">
        <v>28000</v>
      </c>
      <c r="N16" s="54"/>
      <c r="O16" s="52"/>
      <c r="P16" s="53">
        <v>5300</v>
      </c>
      <c r="Q16" s="53">
        <v>5500</v>
      </c>
      <c r="R16" s="53">
        <v>3000</v>
      </c>
      <c r="S16" s="53">
        <v>3000</v>
      </c>
      <c r="T16" s="55" t="s">
        <v>158</v>
      </c>
    </row>
    <row r="17" spans="1:20" ht="12.75" customHeight="1">
      <c r="A17" s="49">
        <v>2</v>
      </c>
      <c r="B17" s="49">
        <v>32112</v>
      </c>
      <c r="C17" s="50" t="s">
        <v>160</v>
      </c>
      <c r="D17" s="51" t="s">
        <v>16</v>
      </c>
      <c r="E17" s="52"/>
      <c r="F17" s="53"/>
      <c r="G17" s="53"/>
      <c r="H17" s="53"/>
      <c r="I17" s="53"/>
      <c r="J17" s="52"/>
      <c r="K17" s="54"/>
      <c r="L17" s="55"/>
      <c r="M17" s="60">
        <v>0</v>
      </c>
      <c r="N17" s="54"/>
      <c r="O17" s="52"/>
      <c r="P17" s="53"/>
      <c r="Q17" s="53"/>
      <c r="R17" s="53"/>
      <c r="S17" s="53"/>
      <c r="T17" s="55" t="s">
        <v>158</v>
      </c>
    </row>
    <row r="18" spans="1:20" ht="12.75" customHeight="1">
      <c r="A18" s="49">
        <v>3</v>
      </c>
      <c r="B18" s="49">
        <v>32113</v>
      </c>
      <c r="C18" s="50" t="s">
        <v>17</v>
      </c>
      <c r="D18" s="51" t="s">
        <v>16</v>
      </c>
      <c r="E18" s="52">
        <v>6000</v>
      </c>
      <c r="F18" s="53">
        <v>8200</v>
      </c>
      <c r="G18" s="53">
        <v>8500</v>
      </c>
      <c r="H18" s="53">
        <v>5000</v>
      </c>
      <c r="I18" s="53">
        <v>5000</v>
      </c>
      <c r="J18" s="52">
        <v>6000</v>
      </c>
      <c r="K18" s="54"/>
      <c r="L18" s="55"/>
      <c r="M18" s="60">
        <v>25000</v>
      </c>
      <c r="N18" s="54"/>
      <c r="O18" s="52"/>
      <c r="P18" s="53">
        <v>8200</v>
      </c>
      <c r="Q18" s="53">
        <v>8500</v>
      </c>
      <c r="R18" s="53">
        <v>5000</v>
      </c>
      <c r="S18" s="53">
        <v>5000</v>
      </c>
      <c r="T18" s="55" t="s">
        <v>158</v>
      </c>
    </row>
    <row r="19" spans="1:20" ht="13.5">
      <c r="A19" s="49">
        <v>4</v>
      </c>
      <c r="B19" s="49">
        <v>32115</v>
      </c>
      <c r="C19" s="50" t="s">
        <v>18</v>
      </c>
      <c r="D19" s="51" t="s">
        <v>16</v>
      </c>
      <c r="E19" s="52">
        <v>3000</v>
      </c>
      <c r="F19" s="53">
        <v>5150</v>
      </c>
      <c r="G19" s="53">
        <v>5300</v>
      </c>
      <c r="H19" s="53">
        <v>3000</v>
      </c>
      <c r="I19" s="53">
        <v>3000</v>
      </c>
      <c r="J19" s="52">
        <v>3000</v>
      </c>
      <c r="K19" s="54"/>
      <c r="L19" s="55"/>
      <c r="M19" s="60">
        <v>12000</v>
      </c>
      <c r="N19" s="54"/>
      <c r="O19" s="52"/>
      <c r="P19" s="53">
        <v>5150</v>
      </c>
      <c r="Q19" s="53">
        <v>5300</v>
      </c>
      <c r="R19" s="53">
        <v>3000</v>
      </c>
      <c r="S19" s="53">
        <v>3000</v>
      </c>
      <c r="T19" s="55" t="s">
        <v>158</v>
      </c>
    </row>
    <row r="20" spans="1:20" ht="12.75" customHeight="1">
      <c r="A20" s="49">
        <v>5</v>
      </c>
      <c r="B20" s="49">
        <v>32121</v>
      </c>
      <c r="C20" s="50" t="s">
        <v>19</v>
      </c>
      <c r="D20" s="51" t="s">
        <v>20</v>
      </c>
      <c r="E20" s="52">
        <v>361000</v>
      </c>
      <c r="F20" s="53">
        <v>368600</v>
      </c>
      <c r="G20" s="53">
        <v>381900</v>
      </c>
      <c r="H20" s="53">
        <v>212000</v>
      </c>
      <c r="I20" s="53">
        <v>221000</v>
      </c>
      <c r="J20" s="52">
        <v>359480</v>
      </c>
      <c r="K20" s="54">
        <v>1520</v>
      </c>
      <c r="L20" s="55"/>
      <c r="M20" s="60">
        <v>210000</v>
      </c>
      <c r="N20" s="54"/>
      <c r="O20" s="52"/>
      <c r="P20" s="53">
        <v>368600</v>
      </c>
      <c r="Q20" s="53">
        <v>381900</v>
      </c>
      <c r="R20" s="53">
        <v>212000</v>
      </c>
      <c r="S20" s="53">
        <v>221000</v>
      </c>
      <c r="T20" s="55" t="s">
        <v>158</v>
      </c>
    </row>
    <row r="21" spans="1:20" ht="12.75" customHeight="1">
      <c r="A21" s="49">
        <v>6</v>
      </c>
      <c r="B21" s="49">
        <v>32131</v>
      </c>
      <c r="C21" s="50" t="s">
        <v>21</v>
      </c>
      <c r="D21" s="51" t="s">
        <v>22</v>
      </c>
      <c r="E21" s="52">
        <v>8000</v>
      </c>
      <c r="F21" s="53">
        <v>12250</v>
      </c>
      <c r="G21" s="53">
        <v>12600</v>
      </c>
      <c r="H21" s="53">
        <v>7000</v>
      </c>
      <c r="I21" s="53">
        <v>7000</v>
      </c>
      <c r="J21" s="52">
        <v>8000</v>
      </c>
      <c r="K21" s="54">
        <v>0</v>
      </c>
      <c r="L21" s="55"/>
      <c r="M21" s="60">
        <v>15997</v>
      </c>
      <c r="N21" s="54"/>
      <c r="O21" s="52"/>
      <c r="P21" s="53">
        <v>12250</v>
      </c>
      <c r="Q21" s="53">
        <v>12600</v>
      </c>
      <c r="R21" s="53">
        <v>7000</v>
      </c>
      <c r="S21" s="53">
        <v>7000</v>
      </c>
      <c r="T21" s="55" t="s">
        <v>158</v>
      </c>
    </row>
    <row r="22" spans="1:26" ht="12.75" customHeight="1">
      <c r="A22" s="49">
        <v>7</v>
      </c>
      <c r="B22" s="49">
        <v>32132</v>
      </c>
      <c r="C22" s="50" t="s">
        <v>23</v>
      </c>
      <c r="D22" s="51" t="s">
        <v>22</v>
      </c>
      <c r="E22" s="52">
        <v>3000</v>
      </c>
      <c r="F22" s="53">
        <v>4100</v>
      </c>
      <c r="G22" s="53">
        <v>4200</v>
      </c>
      <c r="H22" s="53">
        <v>3000</v>
      </c>
      <c r="I22" s="53">
        <v>2000</v>
      </c>
      <c r="J22" s="53">
        <v>3000</v>
      </c>
      <c r="K22" s="54"/>
      <c r="L22" s="55"/>
      <c r="M22" s="60">
        <v>0</v>
      </c>
      <c r="N22" s="54"/>
      <c r="O22" s="52"/>
      <c r="P22" s="53">
        <v>4100</v>
      </c>
      <c r="Q22" s="53">
        <v>4200</v>
      </c>
      <c r="R22" s="53">
        <v>3000</v>
      </c>
      <c r="S22" s="53">
        <v>2000</v>
      </c>
      <c r="T22" s="55" t="s">
        <v>158</v>
      </c>
      <c r="Z22" s="35"/>
    </row>
    <row r="23" spans="1:20" ht="12.75" customHeight="1">
      <c r="A23" s="49"/>
      <c r="B23" s="49">
        <v>32141</v>
      </c>
      <c r="C23" s="50" t="s">
        <v>193</v>
      </c>
      <c r="D23" s="51" t="s">
        <v>194</v>
      </c>
      <c r="E23" s="52"/>
      <c r="F23" s="53"/>
      <c r="G23" s="53"/>
      <c r="H23" s="53"/>
      <c r="I23" s="53"/>
      <c r="J23" s="53"/>
      <c r="K23" s="54"/>
      <c r="L23" s="55"/>
      <c r="M23" s="60">
        <v>5000</v>
      </c>
      <c r="N23" s="54" t="s">
        <v>243</v>
      </c>
      <c r="O23" s="52"/>
      <c r="P23" s="53"/>
      <c r="Q23" s="53"/>
      <c r="R23" s="53"/>
      <c r="S23" s="53"/>
      <c r="T23" s="55" t="s">
        <v>158</v>
      </c>
    </row>
    <row r="24" spans="1:20" ht="24.75" customHeight="1">
      <c r="A24" s="49">
        <v>8</v>
      </c>
      <c r="B24" s="49"/>
      <c r="C24" s="62" t="s">
        <v>186</v>
      </c>
      <c r="D24" s="57"/>
      <c r="E24" s="58"/>
      <c r="F24" s="59"/>
      <c r="G24" s="59"/>
      <c r="H24" s="59"/>
      <c r="I24" s="59"/>
      <c r="J24" s="61"/>
      <c r="K24" s="61"/>
      <c r="L24" s="61"/>
      <c r="M24" s="60">
        <f>+SUM(M25:M51)</f>
        <v>1178620.6199999999</v>
      </c>
      <c r="N24" s="60"/>
      <c r="O24" s="149"/>
      <c r="P24" s="149">
        <f>SUM(P25+P26+P27+P28+P29+P30+P31+P41+P42+P43+P46+P47+P48+P49+P50+P51)</f>
        <v>626400</v>
      </c>
      <c r="Q24" s="149">
        <f>SUM(Q25+Q26+Q27+Q28+Q29+Q30+Q31+Q41+Q42+Q43+Q46+Q47+Q48+Q49+Q50+Q51)</f>
        <v>646100</v>
      </c>
      <c r="R24" s="149">
        <f>SUM(R25+R26+R27+R28+R29+R30+R31+R41+R42+R43+R46+R47+R48+R49+R50+R51)</f>
        <v>362000</v>
      </c>
      <c r="S24" s="149">
        <f>SUM(S25+S26+S27+S28+S29+S30+S31+S41+S42+S43+S46+S47+S48+S49+S50+S51)</f>
        <v>376000</v>
      </c>
      <c r="T24" s="61"/>
    </row>
    <row r="25" spans="1:26" ht="12.75" customHeight="1">
      <c r="A25" s="49">
        <v>9</v>
      </c>
      <c r="B25" s="49">
        <v>32211</v>
      </c>
      <c r="C25" s="50" t="s">
        <v>24</v>
      </c>
      <c r="D25" s="51" t="s">
        <v>25</v>
      </c>
      <c r="E25" s="52">
        <v>24000</v>
      </c>
      <c r="F25" s="53">
        <v>25500</v>
      </c>
      <c r="G25" s="53">
        <v>26200</v>
      </c>
      <c r="H25" s="53">
        <v>15000</v>
      </c>
      <c r="I25" s="53">
        <v>16000</v>
      </c>
      <c r="J25" s="54">
        <v>21400</v>
      </c>
      <c r="K25" s="54">
        <v>2600</v>
      </c>
      <c r="L25" s="63" t="s">
        <v>26</v>
      </c>
      <c r="M25" s="60">
        <v>50000</v>
      </c>
      <c r="N25" s="54" t="s">
        <v>243</v>
      </c>
      <c r="O25" s="52" t="s">
        <v>231</v>
      </c>
      <c r="P25" s="53">
        <v>25500</v>
      </c>
      <c r="Q25" s="53">
        <v>26200</v>
      </c>
      <c r="R25" s="53">
        <v>15000</v>
      </c>
      <c r="S25" s="53">
        <v>16000</v>
      </c>
      <c r="T25" s="63" t="s">
        <v>26</v>
      </c>
      <c r="Z25" s="5"/>
    </row>
    <row r="26" spans="1:20" ht="12.75" customHeight="1">
      <c r="A26" s="49">
        <v>10</v>
      </c>
      <c r="B26" s="49">
        <v>32212</v>
      </c>
      <c r="C26" s="50" t="s">
        <v>27</v>
      </c>
      <c r="D26" s="51" t="s">
        <v>28</v>
      </c>
      <c r="E26" s="52">
        <v>10000</v>
      </c>
      <c r="F26" s="53">
        <v>12250</v>
      </c>
      <c r="G26" s="53">
        <v>12600</v>
      </c>
      <c r="H26" s="53">
        <v>7000</v>
      </c>
      <c r="I26" s="53">
        <v>7000</v>
      </c>
      <c r="J26" s="54">
        <v>10000</v>
      </c>
      <c r="K26" s="54"/>
      <c r="L26" s="63" t="s">
        <v>26</v>
      </c>
      <c r="M26" s="60">
        <v>19512.19</v>
      </c>
      <c r="N26" s="54" t="s">
        <v>243</v>
      </c>
      <c r="O26" s="52" t="s">
        <v>231</v>
      </c>
      <c r="P26" s="53">
        <v>12250</v>
      </c>
      <c r="Q26" s="53">
        <v>12600</v>
      </c>
      <c r="R26" s="53">
        <v>7000</v>
      </c>
      <c r="S26" s="53">
        <v>7000</v>
      </c>
      <c r="T26" s="63" t="s">
        <v>26</v>
      </c>
    </row>
    <row r="27" spans="1:20" ht="12.75" customHeight="1">
      <c r="A27" s="49">
        <v>11</v>
      </c>
      <c r="B27" s="49">
        <v>32214</v>
      </c>
      <c r="C27" s="50" t="s">
        <v>29</v>
      </c>
      <c r="D27" s="50" t="s">
        <v>189</v>
      </c>
      <c r="E27" s="52">
        <v>8300</v>
      </c>
      <c r="F27" s="53">
        <v>112400</v>
      </c>
      <c r="G27" s="53">
        <v>115500</v>
      </c>
      <c r="H27" s="53">
        <v>65000</v>
      </c>
      <c r="I27" s="53">
        <v>67000</v>
      </c>
      <c r="J27" s="52">
        <v>5300</v>
      </c>
      <c r="K27" s="54">
        <v>3000</v>
      </c>
      <c r="L27" s="63" t="s">
        <v>26</v>
      </c>
      <c r="M27" s="60">
        <v>21951.22</v>
      </c>
      <c r="N27" s="54" t="s">
        <v>243</v>
      </c>
      <c r="O27" s="52" t="s">
        <v>231</v>
      </c>
      <c r="P27" s="53">
        <v>112400</v>
      </c>
      <c r="Q27" s="53">
        <v>115500</v>
      </c>
      <c r="R27" s="53">
        <v>65000</v>
      </c>
      <c r="S27" s="53">
        <v>67000</v>
      </c>
      <c r="T27" s="63" t="s">
        <v>26</v>
      </c>
    </row>
    <row r="28" spans="1:20" ht="12.75" customHeight="1">
      <c r="A28" s="49">
        <v>12</v>
      </c>
      <c r="B28" s="49">
        <v>32215</v>
      </c>
      <c r="C28" s="50" t="s">
        <v>31</v>
      </c>
      <c r="D28" s="51" t="s">
        <v>32</v>
      </c>
      <c r="E28" s="52">
        <v>25000</v>
      </c>
      <c r="F28" s="53">
        <v>34200</v>
      </c>
      <c r="G28" s="53">
        <v>35100</v>
      </c>
      <c r="H28" s="53">
        <v>20000</v>
      </c>
      <c r="I28" s="53">
        <v>21000</v>
      </c>
      <c r="J28" s="54">
        <v>25000</v>
      </c>
      <c r="K28" s="54"/>
      <c r="L28" s="63" t="s">
        <v>26</v>
      </c>
      <c r="M28" s="60">
        <v>5000</v>
      </c>
      <c r="N28" s="54" t="s">
        <v>243</v>
      </c>
      <c r="O28" s="52" t="s">
        <v>231</v>
      </c>
      <c r="P28" s="53">
        <v>34200</v>
      </c>
      <c r="Q28" s="53">
        <v>35100</v>
      </c>
      <c r="R28" s="53">
        <v>20000</v>
      </c>
      <c r="S28" s="53">
        <v>21000</v>
      </c>
      <c r="T28" s="63" t="s">
        <v>26</v>
      </c>
    </row>
    <row r="29" spans="1:20" ht="12.75" customHeight="1">
      <c r="A29" s="49">
        <v>13</v>
      </c>
      <c r="B29" s="49">
        <v>32216</v>
      </c>
      <c r="C29" s="50" t="s">
        <v>33</v>
      </c>
      <c r="D29" s="51" t="s">
        <v>152</v>
      </c>
      <c r="E29" s="52">
        <v>10000</v>
      </c>
      <c r="F29" s="53">
        <v>15300</v>
      </c>
      <c r="G29" s="53">
        <v>15700</v>
      </c>
      <c r="H29" s="53">
        <v>9000</v>
      </c>
      <c r="I29" s="53">
        <v>9000</v>
      </c>
      <c r="J29" s="54">
        <v>10000</v>
      </c>
      <c r="K29" s="54"/>
      <c r="L29" s="63" t="s">
        <v>26</v>
      </c>
      <c r="M29" s="60">
        <v>40000</v>
      </c>
      <c r="N29" s="54" t="s">
        <v>243</v>
      </c>
      <c r="O29" s="52" t="s">
        <v>231</v>
      </c>
      <c r="P29" s="53">
        <v>15300</v>
      </c>
      <c r="Q29" s="53">
        <v>15700</v>
      </c>
      <c r="R29" s="53">
        <v>9000</v>
      </c>
      <c r="S29" s="53">
        <v>9000</v>
      </c>
      <c r="T29" s="63" t="s">
        <v>26</v>
      </c>
    </row>
    <row r="30" spans="1:20" ht="12.75" customHeight="1">
      <c r="A30" s="49">
        <v>14</v>
      </c>
      <c r="B30" s="49">
        <v>32219</v>
      </c>
      <c r="C30" s="50" t="s">
        <v>34</v>
      </c>
      <c r="D30" s="51" t="s">
        <v>35</v>
      </c>
      <c r="E30" s="52">
        <v>4000</v>
      </c>
      <c r="F30" s="53">
        <v>4100</v>
      </c>
      <c r="G30" s="53">
        <v>4200</v>
      </c>
      <c r="H30" s="53">
        <v>2000</v>
      </c>
      <c r="I30" s="53">
        <v>3000</v>
      </c>
      <c r="J30" s="54">
        <v>4000</v>
      </c>
      <c r="K30" s="54"/>
      <c r="L30" s="63" t="s">
        <v>26</v>
      </c>
      <c r="M30" s="60">
        <v>13008.13</v>
      </c>
      <c r="N30" s="54" t="s">
        <v>243</v>
      </c>
      <c r="O30" s="52" t="s">
        <v>231</v>
      </c>
      <c r="P30" s="53">
        <v>4100</v>
      </c>
      <c r="Q30" s="53">
        <v>4200</v>
      </c>
      <c r="R30" s="53">
        <v>2000</v>
      </c>
      <c r="S30" s="53">
        <v>3000</v>
      </c>
      <c r="T30" s="63" t="s">
        <v>26</v>
      </c>
    </row>
    <row r="31" spans="1:20" ht="12.75" customHeight="1">
      <c r="A31" s="49">
        <v>15</v>
      </c>
      <c r="B31" s="49">
        <v>32224</v>
      </c>
      <c r="C31" s="129" t="s">
        <v>185</v>
      </c>
      <c r="D31" s="64"/>
      <c r="E31"/>
      <c r="F31" s="53">
        <v>1444200</v>
      </c>
      <c r="G31" s="53">
        <v>1483200</v>
      </c>
      <c r="H31" s="53">
        <v>840000</v>
      </c>
      <c r="I31" s="53">
        <v>856000</v>
      </c>
      <c r="J31" s="53"/>
      <c r="K31" s="55"/>
      <c r="L31" s="55"/>
      <c r="M31" s="60">
        <f>+SUM(M32:M40)</f>
        <v>403263.97</v>
      </c>
      <c r="N31" s="54" t="s">
        <v>243</v>
      </c>
      <c r="O31" s="122" t="s">
        <v>231</v>
      </c>
      <c r="P31" s="58">
        <f>SUM(P32:P40)</f>
        <v>0</v>
      </c>
      <c r="Q31" s="58">
        <f>SUM(Q32:Q40)</f>
        <v>0</v>
      </c>
      <c r="R31" s="58">
        <f>SUM(R32:R40)</f>
        <v>0</v>
      </c>
      <c r="S31" s="58">
        <f>SUM(S32:S40)</f>
        <v>0</v>
      </c>
      <c r="T31" s="55" t="s">
        <v>236</v>
      </c>
    </row>
    <row r="32" spans="1:20" ht="24.75" customHeight="1">
      <c r="A32" s="49">
        <v>16</v>
      </c>
      <c r="B32" s="65" t="s">
        <v>30</v>
      </c>
      <c r="C32" s="129" t="s">
        <v>196</v>
      </c>
      <c r="D32" s="152" t="s">
        <v>197</v>
      </c>
      <c r="E32" s="122">
        <v>40715.8</v>
      </c>
      <c r="F32" s="123"/>
      <c r="G32" s="123"/>
      <c r="H32" s="123"/>
      <c r="I32" s="123"/>
      <c r="J32" s="122">
        <v>40715.8</v>
      </c>
      <c r="K32" s="124"/>
      <c r="L32" s="125" t="s">
        <v>26</v>
      </c>
      <c r="M32" s="60">
        <v>69918.69</v>
      </c>
      <c r="N32" s="54" t="s">
        <v>243</v>
      </c>
      <c r="O32" s="122" t="s">
        <v>231</v>
      </c>
      <c r="P32" s="53"/>
      <c r="Q32" s="53"/>
      <c r="R32" s="53"/>
      <c r="S32" s="53"/>
      <c r="T32" s="63" t="s">
        <v>237</v>
      </c>
    </row>
    <row r="33" spans="1:20" ht="27" customHeight="1">
      <c r="A33" s="49">
        <v>17</v>
      </c>
      <c r="B33" s="65" t="s">
        <v>30</v>
      </c>
      <c r="C33" s="50" t="s">
        <v>198</v>
      </c>
      <c r="D33" s="125" t="s">
        <v>199</v>
      </c>
      <c r="E33" s="122">
        <v>29090</v>
      </c>
      <c r="F33" s="123"/>
      <c r="G33" s="123"/>
      <c r="H33" s="123"/>
      <c r="I33" s="123"/>
      <c r="J33" s="122">
        <v>29090</v>
      </c>
      <c r="K33" s="124"/>
      <c r="L33" s="125" t="s">
        <v>26</v>
      </c>
      <c r="M33" s="60">
        <v>60000</v>
      </c>
      <c r="N33" s="54" t="s">
        <v>243</v>
      </c>
      <c r="O33" s="122" t="s">
        <v>231</v>
      </c>
      <c r="P33" s="53"/>
      <c r="Q33" s="53"/>
      <c r="R33" s="53"/>
      <c r="S33" s="53"/>
      <c r="T33" s="63" t="s">
        <v>237</v>
      </c>
    </row>
    <row r="34" spans="1:20" ht="19.5" customHeight="1">
      <c r="A34" s="49">
        <v>18</v>
      </c>
      <c r="B34" s="65" t="s">
        <v>30</v>
      </c>
      <c r="C34" s="50" t="s">
        <v>36</v>
      </c>
      <c r="D34" s="121" t="s">
        <v>200</v>
      </c>
      <c r="E34" s="122">
        <v>18888</v>
      </c>
      <c r="F34" s="123"/>
      <c r="G34" s="123"/>
      <c r="H34" s="123"/>
      <c r="I34" s="123"/>
      <c r="J34" s="122">
        <v>18888</v>
      </c>
      <c r="K34" s="124"/>
      <c r="L34" s="125" t="s">
        <v>26</v>
      </c>
      <c r="M34" s="60">
        <v>60650</v>
      </c>
      <c r="N34" s="54" t="s">
        <v>243</v>
      </c>
      <c r="O34" s="122" t="s">
        <v>231</v>
      </c>
      <c r="P34" s="53"/>
      <c r="Q34" s="53"/>
      <c r="R34" s="53"/>
      <c r="S34" s="53"/>
      <c r="T34" s="63" t="s">
        <v>237</v>
      </c>
    </row>
    <row r="35" spans="1:20" ht="24" customHeight="1">
      <c r="A35" s="49">
        <v>19</v>
      </c>
      <c r="B35" s="65" t="s">
        <v>30</v>
      </c>
      <c r="C35" s="50" t="s">
        <v>37</v>
      </c>
      <c r="D35" s="125" t="s">
        <v>201</v>
      </c>
      <c r="E35" s="122">
        <v>40260</v>
      </c>
      <c r="F35" s="123"/>
      <c r="G35" s="123"/>
      <c r="H35" s="123"/>
      <c r="I35" s="123"/>
      <c r="J35" s="122">
        <v>40260</v>
      </c>
      <c r="K35" s="124"/>
      <c r="L35" s="125" t="s">
        <v>26</v>
      </c>
      <c r="M35" s="60">
        <v>60520</v>
      </c>
      <c r="N35" s="54" t="s">
        <v>243</v>
      </c>
      <c r="O35" s="122" t="s">
        <v>231</v>
      </c>
      <c r="P35" s="53"/>
      <c r="Q35" s="53"/>
      <c r="R35" s="53"/>
      <c r="S35" s="53"/>
      <c r="T35" s="63" t="s">
        <v>237</v>
      </c>
    </row>
    <row r="36" spans="1:20" ht="18.75" customHeight="1">
      <c r="A36" s="49">
        <v>20</v>
      </c>
      <c r="B36" s="65" t="s">
        <v>30</v>
      </c>
      <c r="C36" s="50" t="s">
        <v>202</v>
      </c>
      <c r="D36" s="121" t="s">
        <v>203</v>
      </c>
      <c r="E36" s="122">
        <v>68220</v>
      </c>
      <c r="F36" s="123"/>
      <c r="G36" s="123"/>
      <c r="H36" s="123"/>
      <c r="I36" s="123"/>
      <c r="J36" s="122">
        <v>68220</v>
      </c>
      <c r="K36" s="124"/>
      <c r="L36" s="125" t="s">
        <v>26</v>
      </c>
      <c r="M36" s="60">
        <v>60720</v>
      </c>
      <c r="N36" s="54" t="s">
        <v>243</v>
      </c>
      <c r="O36" s="122" t="s">
        <v>231</v>
      </c>
      <c r="P36" s="53"/>
      <c r="Q36" s="53"/>
      <c r="R36" s="53"/>
      <c r="S36" s="53"/>
      <c r="T36" s="63" t="s">
        <v>238</v>
      </c>
    </row>
    <row r="37" spans="1:20" ht="16.5" customHeight="1">
      <c r="A37" s="49">
        <v>21</v>
      </c>
      <c r="B37" s="65" t="s">
        <v>30</v>
      </c>
      <c r="C37" s="50" t="s">
        <v>38</v>
      </c>
      <c r="D37" s="125" t="s">
        <v>205</v>
      </c>
      <c r="E37" s="122">
        <v>20000</v>
      </c>
      <c r="F37" s="123"/>
      <c r="G37" s="123"/>
      <c r="H37" s="123"/>
      <c r="I37" s="123"/>
      <c r="J37" s="122">
        <v>20000</v>
      </c>
      <c r="K37" s="124"/>
      <c r="L37" s="125" t="s">
        <v>26</v>
      </c>
      <c r="M37" s="60">
        <v>35000</v>
      </c>
      <c r="N37" s="54" t="s">
        <v>243</v>
      </c>
      <c r="O37" s="122" t="s">
        <v>231</v>
      </c>
      <c r="P37" s="53"/>
      <c r="Q37" s="53"/>
      <c r="R37" s="53"/>
      <c r="S37" s="53"/>
      <c r="T37" s="63" t="s">
        <v>237</v>
      </c>
    </row>
    <row r="38" spans="1:20" ht="15.75" customHeight="1">
      <c r="A38" s="49">
        <v>22</v>
      </c>
      <c r="B38" s="65" t="s">
        <v>30</v>
      </c>
      <c r="C38" s="50" t="s">
        <v>204</v>
      </c>
      <c r="D38" s="125" t="s">
        <v>206</v>
      </c>
      <c r="E38" s="122">
        <v>22147.55</v>
      </c>
      <c r="F38" s="123"/>
      <c r="G38" s="123"/>
      <c r="H38" s="123"/>
      <c r="I38" s="123"/>
      <c r="J38" s="122">
        <v>22147.55</v>
      </c>
      <c r="K38" s="124"/>
      <c r="L38" s="125" t="s">
        <v>26</v>
      </c>
      <c r="M38" s="60">
        <v>18000</v>
      </c>
      <c r="N38" s="54" t="s">
        <v>243</v>
      </c>
      <c r="O38" s="122" t="s">
        <v>231</v>
      </c>
      <c r="P38" s="53"/>
      <c r="Q38" s="53"/>
      <c r="R38" s="53"/>
      <c r="S38" s="53"/>
      <c r="T38" s="63" t="s">
        <v>237</v>
      </c>
    </row>
    <row r="39" spans="1:20" ht="12.75" customHeight="1">
      <c r="A39" s="49">
        <v>23</v>
      </c>
      <c r="B39" s="65" t="s">
        <v>30</v>
      </c>
      <c r="C39" s="50" t="s">
        <v>207</v>
      </c>
      <c r="D39" s="125"/>
      <c r="E39" s="122">
        <v>15760</v>
      </c>
      <c r="F39" s="123"/>
      <c r="G39" s="123"/>
      <c r="H39" s="123"/>
      <c r="I39" s="123"/>
      <c r="J39" s="122">
        <v>15760</v>
      </c>
      <c r="K39" s="124"/>
      <c r="L39" s="125" t="s">
        <v>26</v>
      </c>
      <c r="M39" s="60">
        <v>28455.28</v>
      </c>
      <c r="N39" s="54" t="s">
        <v>243</v>
      </c>
      <c r="O39" s="122" t="s">
        <v>232</v>
      </c>
      <c r="P39" s="53"/>
      <c r="Q39" s="53"/>
      <c r="R39" s="53"/>
      <c r="S39" s="53"/>
      <c r="T39" s="63" t="s">
        <v>239</v>
      </c>
    </row>
    <row r="40" spans="1:20" ht="12.75" customHeight="1">
      <c r="A40" s="49">
        <v>24</v>
      </c>
      <c r="B40" s="65" t="s">
        <v>30</v>
      </c>
      <c r="C40" s="50" t="s">
        <v>208</v>
      </c>
      <c r="D40" s="125"/>
      <c r="E40" s="122">
        <v>24000</v>
      </c>
      <c r="F40" s="123"/>
      <c r="G40" s="123"/>
      <c r="H40" s="123"/>
      <c r="I40" s="123"/>
      <c r="J40" s="122">
        <v>24000</v>
      </c>
      <c r="K40" s="124"/>
      <c r="L40" s="125" t="s">
        <v>26</v>
      </c>
      <c r="M40" s="60">
        <v>10000</v>
      </c>
      <c r="N40" s="54" t="s">
        <v>243</v>
      </c>
      <c r="O40" s="122" t="s">
        <v>231</v>
      </c>
      <c r="P40" s="53"/>
      <c r="Q40" s="53"/>
      <c r="R40" s="53"/>
      <c r="S40" s="53"/>
      <c r="T40" s="63" t="s">
        <v>237</v>
      </c>
    </row>
    <row r="41" spans="1:20" ht="12.75" customHeight="1">
      <c r="A41" s="49">
        <v>45</v>
      </c>
      <c r="B41" s="49">
        <v>32222</v>
      </c>
      <c r="C41" s="50" t="s">
        <v>161</v>
      </c>
      <c r="D41" s="51" t="s">
        <v>39</v>
      </c>
      <c r="E41" s="52">
        <v>50600</v>
      </c>
      <c r="F41" s="53">
        <v>53200</v>
      </c>
      <c r="G41" s="53">
        <v>57300</v>
      </c>
      <c r="H41" s="53">
        <v>31000</v>
      </c>
      <c r="I41" s="53">
        <v>33000</v>
      </c>
      <c r="J41" s="54">
        <v>30176</v>
      </c>
      <c r="K41" s="54">
        <v>20424</v>
      </c>
      <c r="L41" s="63" t="s">
        <v>26</v>
      </c>
      <c r="M41" s="60">
        <v>1626.02</v>
      </c>
      <c r="N41" s="54" t="s">
        <v>243</v>
      </c>
      <c r="O41" s="52" t="s">
        <v>231</v>
      </c>
      <c r="P41" s="53">
        <v>53200</v>
      </c>
      <c r="Q41" s="53">
        <v>57300</v>
      </c>
      <c r="R41" s="53">
        <v>31000</v>
      </c>
      <c r="S41" s="53">
        <v>33000</v>
      </c>
      <c r="T41" s="63" t="s">
        <v>26</v>
      </c>
    </row>
    <row r="42" spans="1:20" ht="12.75" customHeight="1">
      <c r="A42" s="49">
        <v>46</v>
      </c>
      <c r="B42" s="49">
        <v>32229</v>
      </c>
      <c r="C42" s="50" t="s">
        <v>162</v>
      </c>
      <c r="D42" s="51" t="s">
        <v>163</v>
      </c>
      <c r="E42" s="52"/>
      <c r="F42" s="53"/>
      <c r="G42" s="53"/>
      <c r="H42" s="53"/>
      <c r="I42" s="53"/>
      <c r="J42" s="54"/>
      <c r="K42" s="54"/>
      <c r="L42" s="63"/>
      <c r="M42" s="60">
        <v>4065.04</v>
      </c>
      <c r="N42" s="54" t="s">
        <v>243</v>
      </c>
      <c r="O42" s="52" t="s">
        <v>233</v>
      </c>
      <c r="P42" s="53"/>
      <c r="Q42" s="53"/>
      <c r="R42" s="53"/>
      <c r="S42" s="53"/>
      <c r="T42" s="63" t="s">
        <v>26</v>
      </c>
    </row>
    <row r="43" spans="1:20" ht="12.75" customHeight="1">
      <c r="A43" s="49">
        <v>47</v>
      </c>
      <c r="B43" s="49">
        <v>32231</v>
      </c>
      <c r="C43" s="50" t="s">
        <v>40</v>
      </c>
      <c r="D43" s="50" t="s">
        <v>40</v>
      </c>
      <c r="E43" s="52">
        <v>65000</v>
      </c>
      <c r="F43" s="53">
        <v>66150</v>
      </c>
      <c r="G43" s="53">
        <v>67900</v>
      </c>
      <c r="H43" s="53">
        <v>38000</v>
      </c>
      <c r="I43" s="53">
        <v>40000</v>
      </c>
      <c r="J43" s="52">
        <v>55000</v>
      </c>
      <c r="K43" s="54">
        <v>10000</v>
      </c>
      <c r="L43" s="63" t="s">
        <v>26</v>
      </c>
      <c r="M43" s="60">
        <f>+SUM(M44+M45)</f>
        <v>74431.38</v>
      </c>
      <c r="N43" s="54" t="s">
        <v>243</v>
      </c>
      <c r="O43" s="122" t="s">
        <v>231</v>
      </c>
      <c r="P43" s="53">
        <v>66150</v>
      </c>
      <c r="Q43" s="53">
        <v>67900</v>
      </c>
      <c r="R43" s="53">
        <v>38000</v>
      </c>
      <c r="S43" s="53">
        <v>40000</v>
      </c>
      <c r="T43" s="63" t="s">
        <v>26</v>
      </c>
    </row>
    <row r="44" spans="1:26" ht="12.75" customHeight="1">
      <c r="A44" s="49"/>
      <c r="B44" s="49"/>
      <c r="C44" s="50" t="s">
        <v>190</v>
      </c>
      <c r="D44" s="50" t="s">
        <v>192</v>
      </c>
      <c r="E44" s="52"/>
      <c r="F44" s="53"/>
      <c r="G44" s="53"/>
      <c r="H44" s="53"/>
      <c r="I44" s="53"/>
      <c r="J44" s="52"/>
      <c r="K44" s="54"/>
      <c r="L44" s="63"/>
      <c r="M44" s="60">
        <f>4231.38+4242+3947+2804+3047+1890+965+859+2876+3982+3755+4778+4142</f>
        <v>41518.380000000005</v>
      </c>
      <c r="N44" s="54" t="s">
        <v>243</v>
      </c>
      <c r="O44" s="122" t="s">
        <v>231</v>
      </c>
      <c r="P44" s="53"/>
      <c r="Q44" s="53"/>
      <c r="R44" s="53"/>
      <c r="S44" s="53"/>
      <c r="T44" s="63" t="s">
        <v>26</v>
      </c>
      <c r="Z44" s="5"/>
    </row>
    <row r="45" spans="1:20" ht="12.75" customHeight="1">
      <c r="A45" s="49"/>
      <c r="B45" s="49"/>
      <c r="C45" s="50" t="s">
        <v>191</v>
      </c>
      <c r="D45" s="50" t="s">
        <v>192</v>
      </c>
      <c r="E45" s="52"/>
      <c r="F45" s="53"/>
      <c r="G45" s="53"/>
      <c r="H45" s="53"/>
      <c r="I45" s="53"/>
      <c r="J45" s="52"/>
      <c r="K45" s="54"/>
      <c r="L45" s="63"/>
      <c r="M45" s="60">
        <f>74431-41518</f>
        <v>32913</v>
      </c>
      <c r="N45" s="54" t="s">
        <v>243</v>
      </c>
      <c r="O45" s="122" t="s">
        <v>231</v>
      </c>
      <c r="P45" s="53"/>
      <c r="Q45" s="53"/>
      <c r="R45" s="53"/>
      <c r="S45" s="53"/>
      <c r="T45" s="63" t="s">
        <v>26</v>
      </c>
    </row>
    <row r="46" spans="1:20" ht="12.75" customHeight="1">
      <c r="A46" s="49">
        <v>48</v>
      </c>
      <c r="B46" s="49">
        <v>32233</v>
      </c>
      <c r="C46" s="50" t="s">
        <v>41</v>
      </c>
      <c r="D46" s="50" t="s">
        <v>41</v>
      </c>
      <c r="E46" s="52">
        <v>135000</v>
      </c>
      <c r="F46" s="53">
        <v>137300</v>
      </c>
      <c r="G46" s="53">
        <v>141100</v>
      </c>
      <c r="H46" s="53">
        <v>79000</v>
      </c>
      <c r="I46" s="53">
        <v>81000</v>
      </c>
      <c r="J46" s="52">
        <v>125000</v>
      </c>
      <c r="K46" s="54">
        <v>10000</v>
      </c>
      <c r="L46" s="63" t="s">
        <v>26</v>
      </c>
      <c r="M46" s="60">
        <v>2500</v>
      </c>
      <c r="N46" s="54" t="s">
        <v>243</v>
      </c>
      <c r="O46" s="52"/>
      <c r="P46" s="53">
        <v>137300</v>
      </c>
      <c r="Q46" s="53">
        <v>141100</v>
      </c>
      <c r="R46" s="53">
        <v>79000</v>
      </c>
      <c r="S46" s="53">
        <v>81000</v>
      </c>
      <c r="T46" s="63"/>
    </row>
    <row r="47" spans="1:20" ht="12.75" customHeight="1">
      <c r="A47" s="49">
        <v>49</v>
      </c>
      <c r="B47" s="49">
        <v>32239</v>
      </c>
      <c r="C47" s="50" t="s">
        <v>195</v>
      </c>
      <c r="D47" s="50" t="s">
        <v>42</v>
      </c>
      <c r="E47" s="52">
        <v>15000</v>
      </c>
      <c r="F47" s="53">
        <v>15300</v>
      </c>
      <c r="G47" s="53">
        <v>15700</v>
      </c>
      <c r="H47" s="53">
        <v>9000</v>
      </c>
      <c r="I47" s="53">
        <v>10000</v>
      </c>
      <c r="J47" s="52">
        <v>15000</v>
      </c>
      <c r="K47" s="54"/>
      <c r="L47" s="63" t="s">
        <v>26</v>
      </c>
      <c r="M47" s="60">
        <v>3047</v>
      </c>
      <c r="N47" s="54" t="s">
        <v>243</v>
      </c>
      <c r="O47" s="52" t="s">
        <v>231</v>
      </c>
      <c r="P47" s="53">
        <v>15300</v>
      </c>
      <c r="Q47" s="53">
        <v>15700</v>
      </c>
      <c r="R47" s="53">
        <v>9000</v>
      </c>
      <c r="S47" s="53">
        <v>10000</v>
      </c>
      <c r="T47" s="63" t="s">
        <v>26</v>
      </c>
    </row>
    <row r="48" spans="1:26" ht="12.75" customHeight="1">
      <c r="A48" s="49">
        <v>50</v>
      </c>
      <c r="B48" s="49">
        <v>32241</v>
      </c>
      <c r="C48" s="50" t="s">
        <v>43</v>
      </c>
      <c r="D48" s="51" t="s">
        <v>44</v>
      </c>
      <c r="E48" s="52">
        <v>97000</v>
      </c>
      <c r="F48" s="53">
        <v>112900</v>
      </c>
      <c r="G48" s="53">
        <v>116000</v>
      </c>
      <c r="H48" s="53">
        <v>65000</v>
      </c>
      <c r="I48" s="53">
        <v>67000</v>
      </c>
      <c r="J48" s="52">
        <v>97000</v>
      </c>
      <c r="K48" s="54"/>
      <c r="L48" s="63" t="s">
        <v>26</v>
      </c>
      <c r="M48" s="60">
        <v>15000</v>
      </c>
      <c r="N48" s="54" t="s">
        <v>243</v>
      </c>
      <c r="O48" s="52" t="s">
        <v>231</v>
      </c>
      <c r="P48" s="53">
        <v>112900</v>
      </c>
      <c r="Q48" s="53">
        <v>116000</v>
      </c>
      <c r="R48" s="53">
        <v>65000</v>
      </c>
      <c r="S48" s="53">
        <v>67000</v>
      </c>
      <c r="T48" s="63" t="s">
        <v>26</v>
      </c>
      <c r="Z48" s="5"/>
    </row>
    <row r="49" spans="1:20" ht="12.75" customHeight="1">
      <c r="A49" s="49">
        <v>51</v>
      </c>
      <c r="B49" s="49">
        <v>32242</v>
      </c>
      <c r="C49" s="50" t="s">
        <v>45</v>
      </c>
      <c r="D49" s="50" t="s">
        <v>46</v>
      </c>
      <c r="E49" s="52">
        <v>20000</v>
      </c>
      <c r="F49" s="53">
        <v>20400</v>
      </c>
      <c r="G49" s="53">
        <v>20900</v>
      </c>
      <c r="H49" s="53">
        <v>12000</v>
      </c>
      <c r="I49" s="53">
        <v>12000</v>
      </c>
      <c r="J49" s="52">
        <v>20000</v>
      </c>
      <c r="K49" s="54"/>
      <c r="L49" s="63" t="s">
        <v>26</v>
      </c>
      <c r="M49" s="60">
        <v>16260.16</v>
      </c>
      <c r="N49" s="54" t="s">
        <v>243</v>
      </c>
      <c r="O49" s="52" t="s">
        <v>231</v>
      </c>
      <c r="P49" s="53">
        <v>20400</v>
      </c>
      <c r="Q49" s="53">
        <v>20900</v>
      </c>
      <c r="R49" s="53">
        <v>12000</v>
      </c>
      <c r="S49" s="53">
        <v>12000</v>
      </c>
      <c r="T49" s="63" t="s">
        <v>26</v>
      </c>
    </row>
    <row r="50" spans="1:20" ht="12.75" customHeight="1">
      <c r="A50" s="49">
        <v>52</v>
      </c>
      <c r="B50" s="49">
        <v>32243</v>
      </c>
      <c r="C50" s="50" t="s">
        <v>47</v>
      </c>
      <c r="D50" s="51" t="s">
        <v>164</v>
      </c>
      <c r="E50" s="52">
        <v>7000</v>
      </c>
      <c r="F50" s="53">
        <v>7200</v>
      </c>
      <c r="G50" s="53">
        <v>7400</v>
      </c>
      <c r="H50" s="53">
        <v>4000</v>
      </c>
      <c r="I50" s="53">
        <v>4000</v>
      </c>
      <c r="J50" s="52">
        <v>7000</v>
      </c>
      <c r="K50" s="54"/>
      <c r="L50" s="63" t="s">
        <v>26</v>
      </c>
      <c r="M50" s="60">
        <v>16260.16</v>
      </c>
      <c r="N50" s="54" t="s">
        <v>243</v>
      </c>
      <c r="O50" s="52" t="s">
        <v>233</v>
      </c>
      <c r="P50" s="53">
        <v>7200</v>
      </c>
      <c r="Q50" s="53">
        <v>7400</v>
      </c>
      <c r="R50" s="53">
        <v>4000</v>
      </c>
      <c r="S50" s="53">
        <v>4000</v>
      </c>
      <c r="T50" s="63" t="s">
        <v>26</v>
      </c>
    </row>
    <row r="51" spans="1:20" ht="12.75" customHeight="1">
      <c r="A51" s="49">
        <v>53</v>
      </c>
      <c r="B51" s="49">
        <v>32251</v>
      </c>
      <c r="C51" s="50" t="s">
        <v>48</v>
      </c>
      <c r="D51" s="51" t="s">
        <v>49</v>
      </c>
      <c r="E51" s="52">
        <v>10000</v>
      </c>
      <c r="F51" s="53">
        <v>10200</v>
      </c>
      <c r="G51" s="53">
        <v>10500</v>
      </c>
      <c r="H51" s="53">
        <v>6000</v>
      </c>
      <c r="I51" s="53">
        <v>6000</v>
      </c>
      <c r="J51" s="52">
        <v>10000</v>
      </c>
      <c r="K51" s="54"/>
      <c r="L51" s="63" t="s">
        <v>26</v>
      </c>
      <c r="M51" s="60">
        <v>15000</v>
      </c>
      <c r="N51" s="54" t="s">
        <v>243</v>
      </c>
      <c r="O51" s="52" t="s">
        <v>231</v>
      </c>
      <c r="P51" s="53">
        <v>10200</v>
      </c>
      <c r="Q51" s="53">
        <v>10500</v>
      </c>
      <c r="R51" s="53">
        <v>6000</v>
      </c>
      <c r="S51" s="53">
        <v>6000</v>
      </c>
      <c r="T51" s="63" t="s">
        <v>26</v>
      </c>
    </row>
    <row r="52" spans="1:20" ht="12.75" customHeight="1">
      <c r="A52" s="49">
        <v>54</v>
      </c>
      <c r="B52" s="131"/>
      <c r="C52" s="66" t="s">
        <v>50</v>
      </c>
      <c r="D52" s="127"/>
      <c r="E52" s="150"/>
      <c r="F52" s="132"/>
      <c r="G52" s="132"/>
      <c r="H52" s="132"/>
      <c r="I52" s="132"/>
      <c r="J52" s="132"/>
      <c r="K52" s="133"/>
      <c r="L52" s="133"/>
      <c r="M52" s="134">
        <f>+SUM(M53:M100)</f>
        <v>897075.9099999999</v>
      </c>
      <c r="N52" s="54" t="s">
        <v>243</v>
      </c>
      <c r="O52" s="150"/>
      <c r="P52" s="150" t="e">
        <f>SUM(P54+P55+P56+P59+P63+P64+P65+P66+P67+P68+P69+P70+P71+P72+P73+P74+P75+P76+P77+P78+P79+P80+P81+P82+P83+P84+P85+P86+P87+P88+P89+P90+P91+P98+P99+P100+P53)</f>
        <v>#VALUE!</v>
      </c>
      <c r="Q52" s="150" t="e">
        <f>SUM(Q54+Q55+Q56+Q59+Q63+Q64+Q65+Q66+Q67+Q68+Q69+Q70+Q71+Q72+Q73+Q74+Q75+Q76+Q77+Q78+Q79+Q80+Q81+Q82+Q83+Q84+Q85+Q86+Q87+Q88+Q89+Q90+Q91+Q98+Q99+Q100+Q53)</f>
        <v>#VALUE!</v>
      </c>
      <c r="R52" s="150" t="e">
        <f>SUM(R54+R55+R56+R59+R63+R64+R65+R66+R67+R68+R69+R70+R71+R72+R73+R74+R75+R76+R77+R78+R79+R80+R81+R82+R83+R84+R85+R86+R87+R88+R89+R90+R91+R98+R99+R100+R53)</f>
        <v>#VALUE!</v>
      </c>
      <c r="S52" s="150" t="e">
        <f>SUM(S54+S55+S56+S59+S63+S64+S65+S66+S67+S68+S69+S70+S71+S72+S73+S74+S75+S76+S77+S78+S79+S80+S81+S82+S83+S84+S85+S86+S87+S88+S89+S90+S91+S98+S99+S100+S53)</f>
        <v>#VALUE!</v>
      </c>
      <c r="T52" s="133"/>
    </row>
    <row r="53" spans="1:20" ht="12.75" customHeight="1">
      <c r="A53" s="49">
        <v>55</v>
      </c>
      <c r="B53" s="49">
        <v>32311</v>
      </c>
      <c r="C53" s="50" t="s">
        <v>51</v>
      </c>
      <c r="D53" s="51" t="s">
        <v>167</v>
      </c>
      <c r="E53" s="52">
        <v>28000</v>
      </c>
      <c r="F53" s="53">
        <v>28500</v>
      </c>
      <c r="G53" s="53">
        <v>29300</v>
      </c>
      <c r="H53" s="53">
        <v>17000</v>
      </c>
      <c r="I53" s="53">
        <v>17000</v>
      </c>
      <c r="J53" s="52">
        <v>28000</v>
      </c>
      <c r="K53" s="55"/>
      <c r="L53" s="63" t="s">
        <v>26</v>
      </c>
      <c r="M53" s="60">
        <v>21293</v>
      </c>
      <c r="N53" s="54" t="s">
        <v>243</v>
      </c>
      <c r="O53" s="52" t="s">
        <v>231</v>
      </c>
      <c r="P53" s="53">
        <v>28500</v>
      </c>
      <c r="Q53" s="53">
        <v>29300</v>
      </c>
      <c r="R53" s="53">
        <v>17000</v>
      </c>
      <c r="S53" s="53">
        <v>17000</v>
      </c>
      <c r="T53" s="63" t="s">
        <v>26</v>
      </c>
    </row>
    <row r="54" spans="1:20" ht="12.75" customHeight="1">
      <c r="A54" s="49">
        <v>56</v>
      </c>
      <c r="B54" s="49">
        <v>32312</v>
      </c>
      <c r="C54" s="50" t="s">
        <v>165</v>
      </c>
      <c r="D54" s="51" t="s">
        <v>166</v>
      </c>
      <c r="E54" s="52"/>
      <c r="F54" s="53"/>
      <c r="G54" s="53"/>
      <c r="H54" s="53"/>
      <c r="I54" s="53"/>
      <c r="J54" s="52"/>
      <c r="K54" s="55"/>
      <c r="L54" s="63"/>
      <c r="M54" s="60">
        <v>2439.02</v>
      </c>
      <c r="N54" s="54" t="s">
        <v>243</v>
      </c>
      <c r="O54" s="52" t="s">
        <v>231</v>
      </c>
      <c r="P54" s="53"/>
      <c r="Q54" s="53"/>
      <c r="R54" s="53"/>
      <c r="S54" s="53"/>
      <c r="T54" s="63" t="s">
        <v>26</v>
      </c>
    </row>
    <row r="55" spans="1:20" ht="12.75" customHeight="1">
      <c r="A55" s="49">
        <v>57</v>
      </c>
      <c r="B55" s="49">
        <v>32313</v>
      </c>
      <c r="C55" s="50" t="s">
        <v>52</v>
      </c>
      <c r="D55" s="51" t="s">
        <v>53</v>
      </c>
      <c r="E55" s="52">
        <v>5000</v>
      </c>
      <c r="F55" s="53">
        <v>5100</v>
      </c>
      <c r="G55" s="53">
        <v>5300</v>
      </c>
      <c r="H55" s="53">
        <v>3000</v>
      </c>
      <c r="I55" s="53">
        <v>3000</v>
      </c>
      <c r="J55" s="52">
        <v>5000</v>
      </c>
      <c r="K55" s="55"/>
      <c r="L55" s="63" t="s">
        <v>26</v>
      </c>
      <c r="M55" s="60">
        <v>2032.52</v>
      </c>
      <c r="N55" s="54" t="s">
        <v>243</v>
      </c>
      <c r="O55" s="52" t="s">
        <v>231</v>
      </c>
      <c r="P55" s="53">
        <v>5100</v>
      </c>
      <c r="Q55" s="53">
        <v>5300</v>
      </c>
      <c r="R55" s="53">
        <v>3000</v>
      </c>
      <c r="S55" s="53">
        <v>3000</v>
      </c>
      <c r="T55" s="63" t="s">
        <v>26</v>
      </c>
    </row>
    <row r="56" spans="1:20" ht="12.75" customHeight="1">
      <c r="A56" s="49">
        <v>58</v>
      </c>
      <c r="B56" s="49">
        <v>32319</v>
      </c>
      <c r="C56" s="50" t="s">
        <v>54</v>
      </c>
      <c r="D56" s="51" t="s">
        <v>55</v>
      </c>
      <c r="E56" s="52">
        <v>39100</v>
      </c>
      <c r="F56" s="53">
        <v>39750</v>
      </c>
      <c r="G56" s="53">
        <v>40800</v>
      </c>
      <c r="H56" s="53">
        <v>23000</v>
      </c>
      <c r="I56" s="53">
        <v>24000</v>
      </c>
      <c r="J56" s="52">
        <v>39100</v>
      </c>
      <c r="K56" s="55"/>
      <c r="L56" s="63" t="s">
        <v>26</v>
      </c>
      <c r="M56" s="60">
        <v>243902.4</v>
      </c>
      <c r="N56" s="54" t="s">
        <v>243</v>
      </c>
      <c r="O56" s="122" t="s">
        <v>231</v>
      </c>
      <c r="P56" s="53">
        <v>39750</v>
      </c>
      <c r="Q56" s="53">
        <v>40800</v>
      </c>
      <c r="R56" s="53">
        <v>23000</v>
      </c>
      <c r="S56" s="53">
        <v>24000</v>
      </c>
      <c r="T56" s="63" t="s">
        <v>26</v>
      </c>
    </row>
    <row r="57" spans="1:20" ht="12.75" customHeight="1">
      <c r="A57" s="49">
        <v>59</v>
      </c>
      <c r="B57" s="49"/>
      <c r="C57" s="50" t="s">
        <v>182</v>
      </c>
      <c r="D57" s="51"/>
      <c r="E57" s="52"/>
      <c r="F57" s="53"/>
      <c r="G57" s="53"/>
      <c r="H57" s="53"/>
      <c r="I57" s="53"/>
      <c r="J57" s="52"/>
      <c r="K57" s="55"/>
      <c r="L57" s="63"/>
      <c r="M57" s="60">
        <v>103000</v>
      </c>
      <c r="N57" s="54" t="s">
        <v>243</v>
      </c>
      <c r="O57" s="52" t="s">
        <v>231</v>
      </c>
      <c r="P57" s="53"/>
      <c r="Q57" s="53"/>
      <c r="R57" s="53"/>
      <c r="S57" s="53"/>
      <c r="T57" s="63" t="s">
        <v>26</v>
      </c>
    </row>
    <row r="58" spans="1:20" ht="12.75" customHeight="1">
      <c r="A58" s="49">
        <v>60</v>
      </c>
      <c r="B58" s="49"/>
      <c r="C58" s="50" t="s">
        <v>183</v>
      </c>
      <c r="D58" s="51"/>
      <c r="E58" s="52"/>
      <c r="F58" s="53"/>
      <c r="G58" s="53"/>
      <c r="H58" s="53"/>
      <c r="I58" s="53"/>
      <c r="J58" s="52"/>
      <c r="K58" s="55"/>
      <c r="L58" s="63"/>
      <c r="M58" s="60">
        <v>5000</v>
      </c>
      <c r="N58" s="54" t="s">
        <v>243</v>
      </c>
      <c r="O58" s="52" t="s">
        <v>231</v>
      </c>
      <c r="P58" s="53"/>
      <c r="Q58" s="53"/>
      <c r="R58" s="53"/>
      <c r="S58" s="53"/>
      <c r="T58" s="63" t="s">
        <v>26</v>
      </c>
    </row>
    <row r="59" spans="1:20" ht="12.75" customHeight="1">
      <c r="A59" s="49">
        <v>61</v>
      </c>
      <c r="B59" s="49">
        <v>32321</v>
      </c>
      <c r="C59" s="50" t="s">
        <v>56</v>
      </c>
      <c r="D59" s="51" t="s">
        <v>57</v>
      </c>
      <c r="E59" s="52">
        <v>75000</v>
      </c>
      <c r="F59" s="53">
        <v>76300</v>
      </c>
      <c r="G59" s="53">
        <v>78400</v>
      </c>
      <c r="H59" s="53">
        <v>44000</v>
      </c>
      <c r="I59" s="53">
        <v>45000</v>
      </c>
      <c r="J59" s="52">
        <v>75000</v>
      </c>
      <c r="K59" s="55"/>
      <c r="L59" s="63" t="s">
        <v>26</v>
      </c>
      <c r="M59" s="60">
        <v>0</v>
      </c>
      <c r="N59" s="54" t="s">
        <v>243</v>
      </c>
      <c r="O59" s="122" t="s">
        <v>231</v>
      </c>
      <c r="P59" s="53">
        <v>76300</v>
      </c>
      <c r="Q59" s="53">
        <v>78400</v>
      </c>
      <c r="R59" s="53">
        <v>44000</v>
      </c>
      <c r="S59" s="53">
        <v>45000</v>
      </c>
      <c r="T59" s="63" t="s">
        <v>240</v>
      </c>
    </row>
    <row r="60" spans="1:20" ht="12.75" customHeight="1">
      <c r="A60" s="49">
        <v>62</v>
      </c>
      <c r="B60" s="49"/>
      <c r="C60" s="50" t="s">
        <v>184</v>
      </c>
      <c r="D60" s="51"/>
      <c r="E60" s="52"/>
      <c r="F60" s="53"/>
      <c r="G60" s="53"/>
      <c r="H60" s="53"/>
      <c r="I60" s="53"/>
      <c r="J60" s="52"/>
      <c r="K60" s="55"/>
      <c r="L60" s="63"/>
      <c r="M60" s="60">
        <v>10000</v>
      </c>
      <c r="N60" s="54" t="s">
        <v>243</v>
      </c>
      <c r="O60" s="52" t="s">
        <v>231</v>
      </c>
      <c r="P60" s="53"/>
      <c r="Q60" s="53"/>
      <c r="R60" s="53"/>
      <c r="S60" s="53"/>
      <c r="T60" s="63" t="s">
        <v>240</v>
      </c>
    </row>
    <row r="61" spans="1:20" ht="12.75" customHeight="1">
      <c r="A61" s="49">
        <v>63</v>
      </c>
      <c r="B61" s="49"/>
      <c r="C61" s="50" t="s">
        <v>226</v>
      </c>
      <c r="D61" s="51"/>
      <c r="E61" s="52"/>
      <c r="F61" s="53"/>
      <c r="G61" s="53"/>
      <c r="H61" s="53"/>
      <c r="I61" s="53"/>
      <c r="J61" s="52"/>
      <c r="K61" s="55"/>
      <c r="L61" s="63"/>
      <c r="M61" s="60">
        <v>0</v>
      </c>
      <c r="N61" s="54" t="s">
        <v>243</v>
      </c>
      <c r="O61" s="52"/>
      <c r="P61" s="53"/>
      <c r="Q61" s="53"/>
      <c r="R61" s="53"/>
      <c r="S61" s="53"/>
      <c r="T61" s="63" t="s">
        <v>240</v>
      </c>
    </row>
    <row r="62" spans="1:20" ht="23.25" customHeight="1">
      <c r="A62" s="49"/>
      <c r="B62" s="49"/>
      <c r="C62" s="129" t="s">
        <v>209</v>
      </c>
      <c r="D62" s="51"/>
      <c r="E62" s="52"/>
      <c r="F62" s="53"/>
      <c r="G62" s="53"/>
      <c r="H62" s="53"/>
      <c r="I62" s="53"/>
      <c r="J62" s="52"/>
      <c r="K62" s="55"/>
      <c r="L62" s="63"/>
      <c r="M62" s="60">
        <v>0</v>
      </c>
      <c r="N62" s="54" t="s">
        <v>243</v>
      </c>
      <c r="O62" s="52"/>
      <c r="P62" s="53"/>
      <c r="Q62" s="53"/>
      <c r="R62" s="53"/>
      <c r="S62" s="53"/>
      <c r="T62" s="63" t="s">
        <v>240</v>
      </c>
    </row>
    <row r="63" spans="1:20" ht="12.75" customHeight="1">
      <c r="A63" s="49">
        <v>64</v>
      </c>
      <c r="B63" s="49">
        <v>32322</v>
      </c>
      <c r="C63" s="50" t="s">
        <v>58</v>
      </c>
      <c r="D63" s="51" t="s">
        <v>59</v>
      </c>
      <c r="E63" s="52">
        <v>57000</v>
      </c>
      <c r="F63" s="53">
        <v>58000</v>
      </c>
      <c r="G63" s="53">
        <v>59600</v>
      </c>
      <c r="H63" s="53">
        <v>33000</v>
      </c>
      <c r="I63" s="53">
        <v>35000</v>
      </c>
      <c r="J63" s="52">
        <v>57000</v>
      </c>
      <c r="K63" s="55"/>
      <c r="L63" s="63" t="s">
        <v>26</v>
      </c>
      <c r="M63" s="60">
        <v>6504.06</v>
      </c>
      <c r="N63" s="54" t="s">
        <v>243</v>
      </c>
      <c r="O63" s="52" t="s">
        <v>231</v>
      </c>
      <c r="P63" s="53">
        <v>58000</v>
      </c>
      <c r="Q63" s="53">
        <v>59600</v>
      </c>
      <c r="R63" s="53">
        <v>33000</v>
      </c>
      <c r="S63" s="53">
        <v>35000</v>
      </c>
      <c r="T63" s="63" t="s">
        <v>26</v>
      </c>
    </row>
    <row r="64" spans="1:20" ht="12.75" customHeight="1">
      <c r="A64" s="49">
        <v>65</v>
      </c>
      <c r="B64" s="49">
        <v>32329</v>
      </c>
      <c r="C64" s="50" t="s">
        <v>60</v>
      </c>
      <c r="D64" s="51" t="s">
        <v>61</v>
      </c>
      <c r="E64" s="52">
        <v>0</v>
      </c>
      <c r="F64" s="53">
        <f>SUM(E64*1.7/100)+E64</f>
        <v>0</v>
      </c>
      <c r="G64" s="53">
        <f>SUM(F64*2.7/100)+F64</f>
        <v>0</v>
      </c>
      <c r="H64" s="53">
        <f>SUM(F64/26*15)</f>
        <v>0</v>
      </c>
      <c r="I64" s="53">
        <f>SUM(G64/26*15)</f>
        <v>0</v>
      </c>
      <c r="J64" s="52">
        <v>0</v>
      </c>
      <c r="K64" s="55"/>
      <c r="L64" s="63" t="s">
        <v>26</v>
      </c>
      <c r="M64" s="60">
        <v>40000</v>
      </c>
      <c r="N64" s="54" t="s">
        <v>243</v>
      </c>
      <c r="O64" s="52" t="s">
        <v>231</v>
      </c>
      <c r="P64" s="53" t="e">
        <f>SUM(O64*1.7/100)+O64</f>
        <v>#VALUE!</v>
      </c>
      <c r="Q64" s="53" t="e">
        <f>SUM(P64*2.7/100)+P64</f>
        <v>#VALUE!</v>
      </c>
      <c r="R64" s="53" t="e">
        <f>SUM(P64/26*15)</f>
        <v>#VALUE!</v>
      </c>
      <c r="S64" s="53" t="e">
        <f>SUM(Q64/26*15)</f>
        <v>#VALUE!</v>
      </c>
      <c r="T64" s="63" t="s">
        <v>240</v>
      </c>
    </row>
    <row r="65" spans="1:20" ht="12.75" customHeight="1">
      <c r="A65" s="49">
        <v>66</v>
      </c>
      <c r="B65" s="49">
        <v>32332</v>
      </c>
      <c r="C65" s="50" t="s">
        <v>62</v>
      </c>
      <c r="D65" s="51" t="s">
        <v>63</v>
      </c>
      <c r="E65" s="52">
        <v>10000</v>
      </c>
      <c r="F65" s="53">
        <v>10200</v>
      </c>
      <c r="G65" s="53">
        <v>10500</v>
      </c>
      <c r="H65" s="53">
        <v>6000</v>
      </c>
      <c r="I65" s="53">
        <v>6000</v>
      </c>
      <c r="J65" s="52">
        <v>10000</v>
      </c>
      <c r="K65" s="55"/>
      <c r="L65" s="63" t="s">
        <v>26</v>
      </c>
      <c r="M65" s="60">
        <v>162.6</v>
      </c>
      <c r="N65" s="54" t="s">
        <v>243</v>
      </c>
      <c r="O65" s="52" t="s">
        <v>234</v>
      </c>
      <c r="P65" s="53">
        <v>10200</v>
      </c>
      <c r="Q65" s="53">
        <v>10500</v>
      </c>
      <c r="R65" s="53">
        <v>6000</v>
      </c>
      <c r="S65" s="53">
        <v>6000</v>
      </c>
      <c r="T65" s="63" t="s">
        <v>26</v>
      </c>
    </row>
    <row r="66" spans="1:20" ht="12.75" customHeight="1">
      <c r="A66" s="49">
        <v>67</v>
      </c>
      <c r="B66" s="49">
        <v>32339</v>
      </c>
      <c r="C66" s="50" t="s">
        <v>64</v>
      </c>
      <c r="D66" s="51" t="s">
        <v>63</v>
      </c>
      <c r="E66" s="52">
        <v>7000</v>
      </c>
      <c r="F66" s="53">
        <v>7200</v>
      </c>
      <c r="G66" s="53">
        <v>7400</v>
      </c>
      <c r="H66" s="53">
        <v>4000</v>
      </c>
      <c r="I66" s="53">
        <v>5000</v>
      </c>
      <c r="J66" s="52">
        <v>7000</v>
      </c>
      <c r="K66" s="55"/>
      <c r="L66" s="63" t="s">
        <v>26</v>
      </c>
      <c r="M66" s="60">
        <v>3252.03</v>
      </c>
      <c r="N66" s="54" t="s">
        <v>243</v>
      </c>
      <c r="O66" s="52" t="s">
        <v>231</v>
      </c>
      <c r="P66" s="53">
        <v>7200</v>
      </c>
      <c r="Q66" s="53">
        <v>7400</v>
      </c>
      <c r="R66" s="53">
        <v>4000</v>
      </c>
      <c r="S66" s="53">
        <v>5000</v>
      </c>
      <c r="T66" s="63" t="s">
        <v>26</v>
      </c>
    </row>
    <row r="67" spans="1:20" ht="12.75" customHeight="1">
      <c r="A67" s="49">
        <v>68</v>
      </c>
      <c r="B67" s="49">
        <v>32341</v>
      </c>
      <c r="C67" s="50" t="s">
        <v>65</v>
      </c>
      <c r="D67" s="51" t="s">
        <v>66</v>
      </c>
      <c r="E67" s="52">
        <v>75000</v>
      </c>
      <c r="F67" s="53">
        <v>76300</v>
      </c>
      <c r="G67" s="53">
        <v>78400</v>
      </c>
      <c r="H67" s="53">
        <v>44000</v>
      </c>
      <c r="I67" s="53">
        <v>45000</v>
      </c>
      <c r="J67" s="52">
        <v>75000</v>
      </c>
      <c r="K67" s="55"/>
      <c r="L67" s="63" t="s">
        <v>26</v>
      </c>
      <c r="M67" s="60">
        <v>31595</v>
      </c>
      <c r="N67" s="54" t="s">
        <v>243</v>
      </c>
      <c r="O67" s="52"/>
      <c r="P67" s="53">
        <v>76300</v>
      </c>
      <c r="Q67" s="53">
        <v>78400</v>
      </c>
      <c r="R67" s="53">
        <v>44000</v>
      </c>
      <c r="S67" s="53">
        <v>45000</v>
      </c>
      <c r="T67" s="63" t="s">
        <v>26</v>
      </c>
    </row>
    <row r="68" spans="1:20" ht="12.75" customHeight="1">
      <c r="A68" s="49">
        <v>69</v>
      </c>
      <c r="B68" s="49">
        <v>32342</v>
      </c>
      <c r="C68" s="50" t="s">
        <v>67</v>
      </c>
      <c r="D68" s="51" t="s">
        <v>68</v>
      </c>
      <c r="E68" s="52">
        <v>6000</v>
      </c>
      <c r="F68" s="53">
        <v>6150</v>
      </c>
      <c r="G68" s="53">
        <v>6300</v>
      </c>
      <c r="H68" s="53">
        <v>3000</v>
      </c>
      <c r="I68" s="53">
        <v>4000</v>
      </c>
      <c r="J68" s="52">
        <v>6000</v>
      </c>
      <c r="K68" s="55"/>
      <c r="L68" s="63" t="s">
        <v>26</v>
      </c>
      <c r="M68" s="60">
        <v>40000</v>
      </c>
      <c r="N68" s="54" t="s">
        <v>243</v>
      </c>
      <c r="O68" s="52" t="s">
        <v>231</v>
      </c>
      <c r="P68" s="53">
        <v>6150</v>
      </c>
      <c r="Q68" s="53">
        <v>6300</v>
      </c>
      <c r="R68" s="53">
        <v>3000</v>
      </c>
      <c r="S68" s="53">
        <v>4000</v>
      </c>
      <c r="T68" s="63" t="s">
        <v>26</v>
      </c>
    </row>
    <row r="69" spans="1:20" ht="12.75" customHeight="1">
      <c r="A69" s="49">
        <v>70</v>
      </c>
      <c r="B69" s="49">
        <v>32343</v>
      </c>
      <c r="C69" s="50" t="s">
        <v>69</v>
      </c>
      <c r="D69" s="51" t="s">
        <v>70</v>
      </c>
      <c r="E69" s="52">
        <v>5000</v>
      </c>
      <c r="F69" s="53">
        <v>5100</v>
      </c>
      <c r="G69" s="53">
        <v>5300</v>
      </c>
      <c r="H69" s="53">
        <v>3000</v>
      </c>
      <c r="I69" s="53">
        <v>3000</v>
      </c>
      <c r="J69" s="52">
        <v>5000</v>
      </c>
      <c r="K69" s="55"/>
      <c r="L69" s="63" t="s">
        <v>26</v>
      </c>
      <c r="M69" s="60">
        <v>4300</v>
      </c>
      <c r="N69" s="54" t="s">
        <v>243</v>
      </c>
      <c r="O69" s="52" t="s">
        <v>231</v>
      </c>
      <c r="P69" s="53">
        <v>5100</v>
      </c>
      <c r="Q69" s="53">
        <v>5300</v>
      </c>
      <c r="R69" s="53">
        <v>3000</v>
      </c>
      <c r="S69" s="53">
        <v>3000</v>
      </c>
      <c r="T69" s="63" t="s">
        <v>26</v>
      </c>
    </row>
    <row r="70" spans="1:20" ht="12.75" customHeight="1">
      <c r="A70" s="49">
        <v>71</v>
      </c>
      <c r="B70" s="49">
        <v>32344</v>
      </c>
      <c r="C70" s="50" t="s">
        <v>71</v>
      </c>
      <c r="D70" s="51" t="s">
        <v>72</v>
      </c>
      <c r="E70" s="52">
        <v>15000</v>
      </c>
      <c r="F70" s="53">
        <v>15300</v>
      </c>
      <c r="G70" s="53">
        <v>15700</v>
      </c>
      <c r="H70" s="53">
        <v>9000</v>
      </c>
      <c r="I70" s="53">
        <v>9000</v>
      </c>
      <c r="J70" s="52">
        <v>15000</v>
      </c>
      <c r="K70" s="55"/>
      <c r="L70" s="63" t="s">
        <v>26</v>
      </c>
      <c r="M70" s="60">
        <v>5500</v>
      </c>
      <c r="N70" s="54" t="s">
        <v>243</v>
      </c>
      <c r="O70" s="52" t="s">
        <v>231</v>
      </c>
      <c r="P70" s="53">
        <v>15300</v>
      </c>
      <c r="Q70" s="53">
        <v>15700</v>
      </c>
      <c r="R70" s="53">
        <v>9000</v>
      </c>
      <c r="S70" s="53">
        <v>9000</v>
      </c>
      <c r="T70" s="63" t="s">
        <v>26</v>
      </c>
    </row>
    <row r="71" spans="1:20" ht="12.75" customHeight="1">
      <c r="A71" s="49">
        <v>72</v>
      </c>
      <c r="B71" s="49">
        <v>32345</v>
      </c>
      <c r="C71" s="50" t="s">
        <v>73</v>
      </c>
      <c r="D71" s="51" t="s">
        <v>74</v>
      </c>
      <c r="E71" s="52">
        <v>55000</v>
      </c>
      <c r="F71" s="53">
        <v>56000</v>
      </c>
      <c r="G71" s="53">
        <v>57500</v>
      </c>
      <c r="H71" s="53">
        <v>32000</v>
      </c>
      <c r="I71" s="53">
        <v>33000</v>
      </c>
      <c r="J71" s="52">
        <v>55000</v>
      </c>
      <c r="K71" s="55"/>
      <c r="L71" s="63" t="s">
        <v>26</v>
      </c>
      <c r="M71" s="60">
        <v>500</v>
      </c>
      <c r="N71" s="54" t="s">
        <v>243</v>
      </c>
      <c r="O71" s="52" t="s">
        <v>231</v>
      </c>
      <c r="P71" s="53">
        <v>56000</v>
      </c>
      <c r="Q71" s="53">
        <v>57500</v>
      </c>
      <c r="R71" s="53">
        <v>32000</v>
      </c>
      <c r="S71" s="53">
        <v>33000</v>
      </c>
      <c r="T71" s="63" t="s">
        <v>26</v>
      </c>
    </row>
    <row r="72" spans="1:20" s="130" customFormat="1" ht="24.75" customHeight="1">
      <c r="A72" s="49">
        <v>73</v>
      </c>
      <c r="B72" s="49">
        <v>32349</v>
      </c>
      <c r="C72" s="50" t="s">
        <v>75</v>
      </c>
      <c r="D72" s="51" t="s">
        <v>76</v>
      </c>
      <c r="E72" s="52">
        <v>3000</v>
      </c>
      <c r="F72" s="53">
        <v>3100</v>
      </c>
      <c r="G72" s="53">
        <v>3200</v>
      </c>
      <c r="H72" s="53">
        <v>2000</v>
      </c>
      <c r="I72" s="53">
        <v>2000</v>
      </c>
      <c r="J72" s="52">
        <v>3000</v>
      </c>
      <c r="K72" s="55"/>
      <c r="L72" s="63" t="s">
        <v>26</v>
      </c>
      <c r="M72" s="60">
        <v>3000</v>
      </c>
      <c r="N72" s="54" t="s">
        <v>243</v>
      </c>
      <c r="O72" s="52" t="s">
        <v>231</v>
      </c>
      <c r="P72" s="53">
        <v>3100</v>
      </c>
      <c r="Q72" s="53">
        <v>3200</v>
      </c>
      <c r="R72" s="53">
        <v>2000</v>
      </c>
      <c r="S72" s="53">
        <v>2000</v>
      </c>
      <c r="T72" s="63" t="s">
        <v>26</v>
      </c>
    </row>
    <row r="73" spans="1:20" ht="12.75" customHeight="1">
      <c r="A73" s="49">
        <v>74</v>
      </c>
      <c r="B73" s="49">
        <v>32361</v>
      </c>
      <c r="C73" s="50" t="s">
        <v>77</v>
      </c>
      <c r="D73" s="51" t="s">
        <v>78</v>
      </c>
      <c r="E73" s="52">
        <v>2000</v>
      </c>
      <c r="F73" s="53">
        <v>2050</v>
      </c>
      <c r="G73" s="53">
        <v>2100</v>
      </c>
      <c r="H73" s="53">
        <v>2000</v>
      </c>
      <c r="I73" s="53">
        <v>2000</v>
      </c>
      <c r="J73" s="52">
        <v>2000</v>
      </c>
      <c r="K73" s="55"/>
      <c r="L73" s="63" t="s">
        <v>26</v>
      </c>
      <c r="M73" s="60">
        <v>10185</v>
      </c>
      <c r="N73" s="54" t="s">
        <v>243</v>
      </c>
      <c r="O73" s="52" t="s">
        <v>231</v>
      </c>
      <c r="P73" s="53">
        <v>2050</v>
      </c>
      <c r="Q73" s="53">
        <v>2100</v>
      </c>
      <c r="R73" s="53">
        <v>2000</v>
      </c>
      <c r="S73" s="53">
        <v>2000</v>
      </c>
      <c r="T73" s="63" t="s">
        <v>26</v>
      </c>
    </row>
    <row r="74" spans="1:20" ht="12.75" customHeight="1">
      <c r="A74" s="49"/>
      <c r="B74" s="49">
        <v>32371</v>
      </c>
      <c r="C74" s="50" t="s">
        <v>210</v>
      </c>
      <c r="D74" s="51" t="s">
        <v>211</v>
      </c>
      <c r="E74" s="52"/>
      <c r="F74" s="53"/>
      <c r="G74" s="53"/>
      <c r="H74" s="53"/>
      <c r="I74" s="53"/>
      <c r="J74" s="52"/>
      <c r="K74" s="55"/>
      <c r="L74" s="63"/>
      <c r="M74" s="60">
        <v>5000</v>
      </c>
      <c r="N74" s="54" t="s">
        <v>243</v>
      </c>
      <c r="O74" s="52" t="s">
        <v>231</v>
      </c>
      <c r="P74" s="53"/>
      <c r="Q74" s="53"/>
      <c r="R74" s="53"/>
      <c r="S74" s="53"/>
      <c r="T74" s="63" t="s">
        <v>26</v>
      </c>
    </row>
    <row r="75" spans="1:20" ht="12.75" customHeight="1">
      <c r="A75" s="49">
        <v>75</v>
      </c>
      <c r="B75" s="49">
        <v>32372</v>
      </c>
      <c r="C75" s="50" t="s">
        <v>79</v>
      </c>
      <c r="D75" s="51" t="s">
        <v>80</v>
      </c>
      <c r="E75" s="52">
        <v>3000</v>
      </c>
      <c r="F75" s="53">
        <v>3100</v>
      </c>
      <c r="G75" s="53">
        <v>3200</v>
      </c>
      <c r="H75" s="53">
        <v>2000</v>
      </c>
      <c r="I75" s="53">
        <v>2000</v>
      </c>
      <c r="J75" s="52">
        <v>3000</v>
      </c>
      <c r="K75" s="55"/>
      <c r="L75" s="63" t="s">
        <v>26</v>
      </c>
      <c r="M75" s="60">
        <v>10000</v>
      </c>
      <c r="N75" s="54" t="s">
        <v>243</v>
      </c>
      <c r="O75" s="52" t="s">
        <v>231</v>
      </c>
      <c r="P75" s="53">
        <v>3100</v>
      </c>
      <c r="Q75" s="53">
        <v>3200</v>
      </c>
      <c r="R75" s="53">
        <v>2000</v>
      </c>
      <c r="S75" s="53">
        <v>2000</v>
      </c>
      <c r="T75" s="63" t="s">
        <v>26</v>
      </c>
    </row>
    <row r="76" spans="1:20" ht="12.75" customHeight="1">
      <c r="A76" s="49">
        <v>76</v>
      </c>
      <c r="B76" s="49">
        <v>32377</v>
      </c>
      <c r="C76" s="50" t="s">
        <v>168</v>
      </c>
      <c r="D76" s="51" t="s">
        <v>169</v>
      </c>
      <c r="E76" s="52"/>
      <c r="F76" s="53"/>
      <c r="G76" s="53"/>
      <c r="H76" s="53"/>
      <c r="I76" s="53"/>
      <c r="J76" s="52"/>
      <c r="K76" s="55"/>
      <c r="L76" s="63"/>
      <c r="M76" s="60">
        <v>5000</v>
      </c>
      <c r="N76" s="54" t="s">
        <v>243</v>
      </c>
      <c r="O76" s="52" t="s">
        <v>231</v>
      </c>
      <c r="P76" s="53"/>
      <c r="Q76" s="53"/>
      <c r="R76" s="53"/>
      <c r="S76" s="53"/>
      <c r="T76" s="63" t="s">
        <v>26</v>
      </c>
    </row>
    <row r="77" spans="1:20" ht="12.75" customHeight="1">
      <c r="A77" s="49">
        <v>77</v>
      </c>
      <c r="B77" s="49">
        <v>32379</v>
      </c>
      <c r="C77" s="50" t="s">
        <v>81</v>
      </c>
      <c r="D77" s="51" t="s">
        <v>82</v>
      </c>
      <c r="E77" s="52">
        <v>5000</v>
      </c>
      <c r="F77" s="53">
        <v>5100</v>
      </c>
      <c r="G77" s="53">
        <v>5300</v>
      </c>
      <c r="H77" s="53">
        <v>3000</v>
      </c>
      <c r="I77" s="53">
        <v>3000</v>
      </c>
      <c r="J77" s="52">
        <v>5000</v>
      </c>
      <c r="K77" s="55"/>
      <c r="L77" s="63" t="s">
        <v>26</v>
      </c>
      <c r="M77" s="60">
        <v>59711</v>
      </c>
      <c r="N77" s="54" t="s">
        <v>243</v>
      </c>
      <c r="O77" s="52" t="s">
        <v>231</v>
      </c>
      <c r="P77" s="53">
        <v>5100</v>
      </c>
      <c r="Q77" s="53">
        <v>5300</v>
      </c>
      <c r="R77" s="53">
        <v>3000</v>
      </c>
      <c r="S77" s="53">
        <v>3000</v>
      </c>
      <c r="T77" s="63" t="s">
        <v>26</v>
      </c>
    </row>
    <row r="78" spans="1:20" ht="12.75" customHeight="1">
      <c r="A78" s="49">
        <v>78</v>
      </c>
      <c r="B78" s="49">
        <v>32381</v>
      </c>
      <c r="C78" s="50" t="s">
        <v>170</v>
      </c>
      <c r="D78" s="51" t="s">
        <v>212</v>
      </c>
      <c r="E78" s="52">
        <v>9000</v>
      </c>
      <c r="F78" s="53">
        <v>9200</v>
      </c>
      <c r="G78" s="53">
        <v>9400</v>
      </c>
      <c r="H78" s="53">
        <v>5000</v>
      </c>
      <c r="I78" s="53">
        <v>6000</v>
      </c>
      <c r="J78" s="52">
        <v>9000</v>
      </c>
      <c r="K78" s="55"/>
      <c r="L78" s="63" t="s">
        <v>26</v>
      </c>
      <c r="M78" s="60">
        <v>5691.06</v>
      </c>
      <c r="N78" s="54" t="s">
        <v>243</v>
      </c>
      <c r="O78" s="52" t="s">
        <v>231</v>
      </c>
      <c r="P78" s="53">
        <v>9200</v>
      </c>
      <c r="Q78" s="53">
        <v>9400</v>
      </c>
      <c r="R78" s="53">
        <v>5000</v>
      </c>
      <c r="S78" s="53">
        <v>6000</v>
      </c>
      <c r="T78" s="63" t="s">
        <v>26</v>
      </c>
    </row>
    <row r="79" spans="1:20" ht="12.75" customHeight="1">
      <c r="A79" s="49">
        <v>79</v>
      </c>
      <c r="B79" s="49">
        <v>32389</v>
      </c>
      <c r="C79" s="50" t="s">
        <v>171</v>
      </c>
      <c r="D79" s="51" t="s">
        <v>172</v>
      </c>
      <c r="E79" s="52"/>
      <c r="F79" s="53"/>
      <c r="G79" s="53"/>
      <c r="H79" s="53"/>
      <c r="I79" s="53"/>
      <c r="J79" s="52"/>
      <c r="K79" s="55"/>
      <c r="L79" s="63"/>
      <c r="M79" s="60">
        <v>10185</v>
      </c>
      <c r="N79" s="54" t="s">
        <v>243</v>
      </c>
      <c r="O79" s="52" t="s">
        <v>231</v>
      </c>
      <c r="P79" s="53"/>
      <c r="Q79" s="53"/>
      <c r="R79" s="53"/>
      <c r="S79" s="53"/>
      <c r="T79" s="63" t="s">
        <v>26</v>
      </c>
    </row>
    <row r="80" spans="1:20" ht="12.75" customHeight="1">
      <c r="A80" s="49">
        <v>80</v>
      </c>
      <c r="B80" s="49">
        <v>32391</v>
      </c>
      <c r="C80" s="50" t="s">
        <v>157</v>
      </c>
      <c r="D80" s="51"/>
      <c r="E80" s="52"/>
      <c r="F80" s="53"/>
      <c r="G80" s="53"/>
      <c r="H80" s="53"/>
      <c r="I80" s="53"/>
      <c r="J80" s="52"/>
      <c r="K80" s="55"/>
      <c r="L80" s="63"/>
      <c r="M80" s="60">
        <v>0</v>
      </c>
      <c r="N80" s="54" t="s">
        <v>243</v>
      </c>
      <c r="O80" s="52" t="s">
        <v>231</v>
      </c>
      <c r="P80" s="53"/>
      <c r="Q80" s="53"/>
      <c r="R80" s="53"/>
      <c r="S80" s="53"/>
      <c r="T80" s="63" t="s">
        <v>26</v>
      </c>
    </row>
    <row r="81" spans="1:20" ht="12.75" customHeight="1">
      <c r="A81" s="49">
        <v>81</v>
      </c>
      <c r="B81" s="49">
        <v>32392</v>
      </c>
      <c r="C81" s="50" t="s">
        <v>173</v>
      </c>
      <c r="D81" s="51" t="s">
        <v>174</v>
      </c>
      <c r="E81" s="52"/>
      <c r="F81" s="53"/>
      <c r="G81" s="53"/>
      <c r="H81" s="53"/>
      <c r="I81" s="53"/>
      <c r="J81" s="52"/>
      <c r="K81" s="55"/>
      <c r="L81" s="63"/>
      <c r="M81" s="60">
        <v>200</v>
      </c>
      <c r="N81" s="54" t="s">
        <v>243</v>
      </c>
      <c r="O81" s="52" t="s">
        <v>231</v>
      </c>
      <c r="P81" s="53"/>
      <c r="Q81" s="53"/>
      <c r="R81" s="53"/>
      <c r="S81" s="53"/>
      <c r="T81" s="63" t="s">
        <v>26</v>
      </c>
    </row>
    <row r="82" spans="1:20" ht="12.75" customHeight="1">
      <c r="A82" s="49">
        <v>82</v>
      </c>
      <c r="B82" s="49">
        <v>32393</v>
      </c>
      <c r="C82" s="50" t="s">
        <v>156</v>
      </c>
      <c r="D82" s="51"/>
      <c r="E82" s="52"/>
      <c r="F82" s="53"/>
      <c r="G82" s="53"/>
      <c r="H82" s="53"/>
      <c r="I82" s="53"/>
      <c r="J82" s="52"/>
      <c r="K82" s="55"/>
      <c r="L82" s="63"/>
      <c r="M82" s="60">
        <v>1000</v>
      </c>
      <c r="N82" s="54" t="s">
        <v>243</v>
      </c>
      <c r="O82" s="52" t="s">
        <v>231</v>
      </c>
      <c r="P82" s="53"/>
      <c r="Q82" s="53"/>
      <c r="R82" s="53"/>
      <c r="S82" s="53"/>
      <c r="T82" s="63" t="s">
        <v>26</v>
      </c>
    </row>
    <row r="83" spans="1:20" ht="12.75" customHeight="1">
      <c r="A83" s="49">
        <v>83</v>
      </c>
      <c r="B83" s="128">
        <v>32399</v>
      </c>
      <c r="C83" s="125" t="s">
        <v>83</v>
      </c>
      <c r="D83" s="121"/>
      <c r="E83" s="122">
        <v>2500</v>
      </c>
      <c r="F83" s="123">
        <v>2600</v>
      </c>
      <c r="G83" s="123">
        <v>2600</v>
      </c>
      <c r="H83" s="123">
        <v>2000</v>
      </c>
      <c r="I83" s="123">
        <v>2000</v>
      </c>
      <c r="J83" s="122">
        <v>2500</v>
      </c>
      <c r="K83" s="124"/>
      <c r="L83" s="125" t="s">
        <v>26</v>
      </c>
      <c r="M83" s="126">
        <v>5467</v>
      </c>
      <c r="N83" s="54" t="s">
        <v>243</v>
      </c>
      <c r="O83" s="52" t="s">
        <v>231</v>
      </c>
      <c r="P83" s="53">
        <v>2600</v>
      </c>
      <c r="Q83" s="53">
        <v>2600</v>
      </c>
      <c r="R83" s="53">
        <v>2000</v>
      </c>
      <c r="S83" s="53">
        <v>2000</v>
      </c>
      <c r="T83" s="63" t="s">
        <v>26</v>
      </c>
    </row>
    <row r="84" spans="1:20" ht="12.75" customHeight="1">
      <c r="A84" s="49"/>
      <c r="B84" s="128">
        <v>32412</v>
      </c>
      <c r="C84" s="125" t="s">
        <v>213</v>
      </c>
      <c r="D84" s="121" t="s">
        <v>214</v>
      </c>
      <c r="E84" s="122"/>
      <c r="F84" s="123"/>
      <c r="G84" s="123"/>
      <c r="H84" s="123"/>
      <c r="I84" s="123"/>
      <c r="J84" s="122"/>
      <c r="K84" s="124"/>
      <c r="L84" s="125"/>
      <c r="M84" s="126">
        <v>3902.44</v>
      </c>
      <c r="N84" s="54" t="s">
        <v>243</v>
      </c>
      <c r="O84" s="52" t="s">
        <v>231</v>
      </c>
      <c r="P84" s="53"/>
      <c r="Q84" s="53"/>
      <c r="R84" s="53"/>
      <c r="S84" s="53"/>
      <c r="T84" s="63" t="s">
        <v>26</v>
      </c>
    </row>
    <row r="85" spans="1:20" ht="12.75" customHeight="1">
      <c r="A85" s="49">
        <v>84</v>
      </c>
      <c r="B85" s="49">
        <v>32919</v>
      </c>
      <c r="C85" s="50" t="s">
        <v>84</v>
      </c>
      <c r="D85" s="51" t="s">
        <v>85</v>
      </c>
      <c r="E85" s="52">
        <v>15000</v>
      </c>
      <c r="F85" s="53">
        <v>15300</v>
      </c>
      <c r="G85" s="53">
        <v>15700</v>
      </c>
      <c r="H85" s="53">
        <v>9000</v>
      </c>
      <c r="I85" s="53">
        <v>9000</v>
      </c>
      <c r="J85" s="52">
        <v>15000</v>
      </c>
      <c r="K85" s="55"/>
      <c r="L85" s="63" t="s">
        <v>26</v>
      </c>
      <c r="M85" s="60">
        <v>70243</v>
      </c>
      <c r="N85" s="54" t="s">
        <v>243</v>
      </c>
      <c r="O85" s="154" t="s">
        <v>231</v>
      </c>
      <c r="P85" s="53">
        <v>15300</v>
      </c>
      <c r="Q85" s="53">
        <v>15700</v>
      </c>
      <c r="R85" s="53">
        <v>9000</v>
      </c>
      <c r="S85" s="53">
        <v>9000</v>
      </c>
      <c r="T85" s="63" t="s">
        <v>26</v>
      </c>
    </row>
    <row r="86" spans="1:20" ht="12.75" customHeight="1">
      <c r="A86" s="49">
        <v>85</v>
      </c>
      <c r="B86" s="49">
        <v>32922</v>
      </c>
      <c r="C86" s="50" t="s">
        <v>86</v>
      </c>
      <c r="D86" s="51" t="s">
        <v>87</v>
      </c>
      <c r="E86" s="52">
        <v>38000</v>
      </c>
      <c r="F86" s="53">
        <v>38700</v>
      </c>
      <c r="G86" s="53">
        <v>39700</v>
      </c>
      <c r="H86" s="53">
        <v>22000</v>
      </c>
      <c r="I86" s="53">
        <v>23000</v>
      </c>
      <c r="J86" s="52">
        <v>38000</v>
      </c>
      <c r="K86" s="55"/>
      <c r="L86" s="63" t="s">
        <v>26</v>
      </c>
      <c r="M86" s="60">
        <v>13000</v>
      </c>
      <c r="N86" s="54" t="s">
        <v>243</v>
      </c>
      <c r="O86" s="52" t="s">
        <v>231</v>
      </c>
      <c r="P86" s="53">
        <v>38700</v>
      </c>
      <c r="Q86" s="53">
        <v>39700</v>
      </c>
      <c r="R86" s="53">
        <v>22000</v>
      </c>
      <c r="S86" s="53">
        <v>23000</v>
      </c>
      <c r="T86" s="63" t="s">
        <v>26</v>
      </c>
    </row>
    <row r="87" spans="1:20" ht="12.75" customHeight="1">
      <c r="A87" s="49">
        <v>86</v>
      </c>
      <c r="B87" s="49">
        <v>32922</v>
      </c>
      <c r="C87" s="50" t="s">
        <v>154</v>
      </c>
      <c r="D87" s="51"/>
      <c r="E87" s="52"/>
      <c r="F87" s="53"/>
      <c r="G87" s="53"/>
      <c r="H87" s="53"/>
      <c r="I87" s="53"/>
      <c r="J87" s="52"/>
      <c r="K87" s="55"/>
      <c r="L87" s="63"/>
      <c r="M87" s="60">
        <v>5600</v>
      </c>
      <c r="N87" s="54" t="s">
        <v>243</v>
      </c>
      <c r="O87" s="52"/>
      <c r="P87" s="53"/>
      <c r="Q87" s="53"/>
      <c r="R87" s="53"/>
      <c r="S87" s="53"/>
      <c r="T87" s="63"/>
    </row>
    <row r="88" spans="1:20" ht="12.75" customHeight="1">
      <c r="A88" s="49">
        <v>87</v>
      </c>
      <c r="B88" s="49">
        <v>32931</v>
      </c>
      <c r="C88" s="50" t="s">
        <v>88</v>
      </c>
      <c r="D88" s="51" t="s">
        <v>89</v>
      </c>
      <c r="E88" s="52">
        <v>18000</v>
      </c>
      <c r="F88" s="53">
        <v>18400</v>
      </c>
      <c r="G88" s="53">
        <v>18800</v>
      </c>
      <c r="H88" s="53">
        <v>11000</v>
      </c>
      <c r="I88" s="53">
        <v>11000</v>
      </c>
      <c r="J88" s="52">
        <v>18000</v>
      </c>
      <c r="K88" s="55"/>
      <c r="L88" s="63" t="s">
        <v>26</v>
      </c>
      <c r="M88" s="60">
        <v>9000</v>
      </c>
      <c r="N88" s="54" t="s">
        <v>243</v>
      </c>
      <c r="O88" s="52" t="s">
        <v>231</v>
      </c>
      <c r="P88" s="53">
        <v>18400</v>
      </c>
      <c r="Q88" s="53">
        <v>18800</v>
      </c>
      <c r="R88" s="53">
        <v>11000</v>
      </c>
      <c r="S88" s="53">
        <v>11000</v>
      </c>
      <c r="T88" s="63" t="s">
        <v>26</v>
      </c>
    </row>
    <row r="89" spans="1:20" ht="12.75" customHeight="1">
      <c r="A89" s="49">
        <v>88</v>
      </c>
      <c r="B89" s="49">
        <v>32941</v>
      </c>
      <c r="C89" s="50" t="s">
        <v>155</v>
      </c>
      <c r="D89" s="51"/>
      <c r="E89" s="52"/>
      <c r="F89" s="53"/>
      <c r="G89" s="53"/>
      <c r="H89" s="53"/>
      <c r="I89" s="53"/>
      <c r="J89" s="52"/>
      <c r="K89" s="55"/>
      <c r="L89" s="63"/>
      <c r="M89" s="60">
        <v>900</v>
      </c>
      <c r="N89" s="54" t="s">
        <v>243</v>
      </c>
      <c r="O89" s="52" t="s">
        <v>231</v>
      </c>
      <c r="P89" s="53"/>
      <c r="Q89" s="53"/>
      <c r="R89" s="53"/>
      <c r="S89" s="53"/>
      <c r="T89" s="63" t="s">
        <v>26</v>
      </c>
    </row>
    <row r="90" spans="1:20" ht="12.75" customHeight="1">
      <c r="A90" s="49"/>
      <c r="B90" s="49">
        <v>32991</v>
      </c>
      <c r="C90" s="50" t="s">
        <v>215</v>
      </c>
      <c r="D90" s="51" t="s">
        <v>216</v>
      </c>
      <c r="E90" s="52"/>
      <c r="F90" s="53"/>
      <c r="G90" s="53"/>
      <c r="H90" s="53"/>
      <c r="I90" s="53"/>
      <c r="J90" s="52"/>
      <c r="K90" s="55"/>
      <c r="L90" s="63"/>
      <c r="M90" s="60">
        <v>600</v>
      </c>
      <c r="N90" s="54" t="s">
        <v>243</v>
      </c>
      <c r="O90" s="52" t="s">
        <v>231</v>
      </c>
      <c r="P90" s="53"/>
      <c r="Q90" s="53"/>
      <c r="R90" s="53"/>
      <c r="S90" s="53"/>
      <c r="T90" s="63" t="s">
        <v>26</v>
      </c>
    </row>
    <row r="91" spans="1:20" ht="12.75" customHeight="1">
      <c r="A91" s="49">
        <v>89</v>
      </c>
      <c r="B91" s="49">
        <v>32999</v>
      </c>
      <c r="C91" s="50" t="s">
        <v>90</v>
      </c>
      <c r="D91" s="51" t="s">
        <v>91</v>
      </c>
      <c r="E91" s="52">
        <v>1500</v>
      </c>
      <c r="F91" s="53">
        <v>1550</v>
      </c>
      <c r="G91" s="53">
        <v>1600</v>
      </c>
      <c r="H91" s="53">
        <v>1000</v>
      </c>
      <c r="I91" s="53">
        <v>1000</v>
      </c>
      <c r="J91" s="52">
        <v>1500</v>
      </c>
      <c r="K91" s="55"/>
      <c r="L91" s="63" t="s">
        <v>26</v>
      </c>
      <c r="M91" s="134">
        <f>+SUM(M92:M97)</f>
        <v>75430.89</v>
      </c>
      <c r="N91" s="54" t="s">
        <v>243</v>
      </c>
      <c r="O91" s="52" t="s">
        <v>231</v>
      </c>
      <c r="P91" s="53">
        <v>1550</v>
      </c>
      <c r="Q91" s="53">
        <v>1600</v>
      </c>
      <c r="R91" s="53">
        <v>1000</v>
      </c>
      <c r="S91" s="53">
        <v>1000</v>
      </c>
      <c r="T91" s="63" t="s">
        <v>26</v>
      </c>
    </row>
    <row r="92" spans="1:20" ht="12.75" customHeight="1">
      <c r="A92" s="49">
        <v>90</v>
      </c>
      <c r="B92" s="49"/>
      <c r="C92" s="50" t="s">
        <v>217</v>
      </c>
      <c r="D92" s="51"/>
      <c r="E92" s="52"/>
      <c r="F92" s="53"/>
      <c r="G92" s="53"/>
      <c r="H92" s="53"/>
      <c r="I92" s="53"/>
      <c r="J92" s="52"/>
      <c r="K92" s="55"/>
      <c r="L92" s="63"/>
      <c r="M92" s="60">
        <v>3902.44</v>
      </c>
      <c r="N92" s="54" t="s">
        <v>243</v>
      </c>
      <c r="O92" s="52" t="s">
        <v>231</v>
      </c>
      <c r="P92" s="53"/>
      <c r="Q92" s="53"/>
      <c r="R92" s="53"/>
      <c r="S92" s="53"/>
      <c r="T92" s="63" t="s">
        <v>26</v>
      </c>
    </row>
    <row r="93" spans="1:20" ht="12.75" customHeight="1">
      <c r="A93" s="49">
        <v>91</v>
      </c>
      <c r="B93" s="49"/>
      <c r="C93" s="50" t="s">
        <v>175</v>
      </c>
      <c r="D93" s="51"/>
      <c r="E93" s="52"/>
      <c r="F93" s="53"/>
      <c r="G93" s="53"/>
      <c r="H93" s="53"/>
      <c r="I93" s="53"/>
      <c r="J93" s="52"/>
      <c r="K93" s="55"/>
      <c r="L93" s="63"/>
      <c r="M93" s="60">
        <v>20000</v>
      </c>
      <c r="N93" s="54" t="s">
        <v>243</v>
      </c>
      <c r="O93" s="52" t="s">
        <v>231</v>
      </c>
      <c r="P93" s="53"/>
      <c r="Q93" s="53"/>
      <c r="R93" s="53"/>
      <c r="S93" s="53"/>
      <c r="T93" s="63" t="s">
        <v>26</v>
      </c>
    </row>
    <row r="94" spans="1:20" ht="12.75" customHeight="1">
      <c r="A94" s="49"/>
      <c r="B94" s="49"/>
      <c r="C94" s="50" t="s">
        <v>218</v>
      </c>
      <c r="D94" s="51"/>
      <c r="E94" s="52"/>
      <c r="F94" s="53"/>
      <c r="G94" s="53"/>
      <c r="H94" s="53"/>
      <c r="I94" s="53"/>
      <c r="J94" s="52"/>
      <c r="K94" s="55"/>
      <c r="L94" s="63"/>
      <c r="M94" s="60">
        <v>1000</v>
      </c>
      <c r="N94" s="54" t="s">
        <v>243</v>
      </c>
      <c r="O94" s="52" t="s">
        <v>231</v>
      </c>
      <c r="P94" s="53"/>
      <c r="Q94" s="53"/>
      <c r="R94" s="53"/>
      <c r="S94" s="53"/>
      <c r="T94" s="63" t="s">
        <v>26</v>
      </c>
    </row>
    <row r="95" spans="1:20" ht="12.75" customHeight="1">
      <c r="A95" s="49">
        <v>92</v>
      </c>
      <c r="B95" s="49"/>
      <c r="C95" s="50" t="s">
        <v>176</v>
      </c>
      <c r="D95" s="51"/>
      <c r="E95" s="52"/>
      <c r="F95" s="53"/>
      <c r="G95" s="53"/>
      <c r="H95" s="53"/>
      <c r="I95" s="53"/>
      <c r="J95" s="52"/>
      <c r="K95" s="55"/>
      <c r="L95" s="63"/>
      <c r="M95" s="60">
        <v>45528.45</v>
      </c>
      <c r="N95" s="54" t="s">
        <v>243</v>
      </c>
      <c r="O95" s="52" t="s">
        <v>231</v>
      </c>
      <c r="P95" s="53"/>
      <c r="Q95" s="53"/>
      <c r="R95" s="53"/>
      <c r="S95" s="53"/>
      <c r="T95" s="63" t="s">
        <v>26</v>
      </c>
    </row>
    <row r="96" spans="1:20" ht="12.75" customHeight="1">
      <c r="A96" s="49">
        <v>93</v>
      </c>
      <c r="B96" s="49"/>
      <c r="C96" s="50" t="s">
        <v>177</v>
      </c>
      <c r="D96" s="51"/>
      <c r="E96" s="52"/>
      <c r="F96" s="53"/>
      <c r="G96" s="53"/>
      <c r="H96" s="53"/>
      <c r="I96" s="53"/>
      <c r="J96" s="52"/>
      <c r="K96" s="55"/>
      <c r="L96" s="63"/>
      <c r="M96" s="60">
        <v>0</v>
      </c>
      <c r="N96" s="54" t="s">
        <v>243</v>
      </c>
      <c r="O96" s="52" t="s">
        <v>231</v>
      </c>
      <c r="P96" s="53"/>
      <c r="Q96" s="53"/>
      <c r="R96" s="53"/>
      <c r="S96" s="53"/>
      <c r="T96" s="63" t="s">
        <v>26</v>
      </c>
    </row>
    <row r="97" spans="1:20" ht="12.75" customHeight="1">
      <c r="A97" s="49"/>
      <c r="B97" s="49"/>
      <c r="C97" s="50" t="s">
        <v>222</v>
      </c>
      <c r="D97" s="51"/>
      <c r="E97" s="52"/>
      <c r="F97" s="53"/>
      <c r="G97" s="53"/>
      <c r="H97" s="53"/>
      <c r="I97" s="53"/>
      <c r="J97" s="52"/>
      <c r="K97" s="55"/>
      <c r="L97" s="63"/>
      <c r="M97" s="60">
        <v>5000</v>
      </c>
      <c r="N97" s="54" t="s">
        <v>243</v>
      </c>
      <c r="O97" s="52" t="s">
        <v>231</v>
      </c>
      <c r="P97" s="53"/>
      <c r="Q97" s="53"/>
      <c r="R97" s="53"/>
      <c r="S97" s="53"/>
      <c r="T97" s="63" t="s">
        <v>26</v>
      </c>
    </row>
    <row r="98" spans="1:20" ht="12.75" customHeight="1">
      <c r="A98" s="49">
        <v>94</v>
      </c>
      <c r="B98" s="49">
        <v>34312</v>
      </c>
      <c r="C98" s="50" t="s">
        <v>92</v>
      </c>
      <c r="D98" s="51" t="s">
        <v>93</v>
      </c>
      <c r="E98" s="52">
        <v>19000</v>
      </c>
      <c r="F98" s="53">
        <v>19400</v>
      </c>
      <c r="G98" s="53">
        <v>19900</v>
      </c>
      <c r="H98" s="53">
        <v>12000</v>
      </c>
      <c r="I98" s="53">
        <v>12000</v>
      </c>
      <c r="J98" s="52">
        <v>19000</v>
      </c>
      <c r="K98" s="55"/>
      <c r="L98" s="63" t="s">
        <v>26</v>
      </c>
      <c r="M98" s="60">
        <v>7084</v>
      </c>
      <c r="N98" s="54" t="s">
        <v>243</v>
      </c>
      <c r="O98" s="52" t="s">
        <v>231</v>
      </c>
      <c r="P98" s="53">
        <v>19400</v>
      </c>
      <c r="Q98" s="53">
        <v>19900</v>
      </c>
      <c r="R98" s="53">
        <v>12000</v>
      </c>
      <c r="S98" s="53">
        <v>12000</v>
      </c>
      <c r="T98" s="63" t="s">
        <v>26</v>
      </c>
    </row>
    <row r="99" spans="1:20" ht="12.75" customHeight="1">
      <c r="A99" s="49">
        <v>95</v>
      </c>
      <c r="B99" s="49">
        <v>34333</v>
      </c>
      <c r="C99" s="50" t="s">
        <v>94</v>
      </c>
      <c r="D99" s="51" t="s">
        <v>95</v>
      </c>
      <c r="E99" s="52">
        <v>2500</v>
      </c>
      <c r="F99" s="53">
        <v>2600</v>
      </c>
      <c r="G99" s="53">
        <v>2600</v>
      </c>
      <c r="H99" s="53">
        <v>2000</v>
      </c>
      <c r="I99" s="53">
        <v>2000</v>
      </c>
      <c r="J99" s="52">
        <v>2500</v>
      </c>
      <c r="K99" s="55"/>
      <c r="L99" s="63" t="s">
        <v>26</v>
      </c>
      <c r="M99" s="60">
        <v>965</v>
      </c>
      <c r="N99" s="54" t="s">
        <v>243</v>
      </c>
      <c r="O99" s="52" t="s">
        <v>235</v>
      </c>
      <c r="P99" s="53">
        <v>2600</v>
      </c>
      <c r="Q99" s="53">
        <v>2600</v>
      </c>
      <c r="R99" s="53">
        <v>2000</v>
      </c>
      <c r="S99" s="53">
        <v>2000</v>
      </c>
      <c r="T99" s="63" t="s">
        <v>26</v>
      </c>
    </row>
    <row r="100" spans="1:20" ht="12.75" customHeight="1">
      <c r="A100" s="49">
        <v>96</v>
      </c>
      <c r="B100" s="49">
        <v>38129</v>
      </c>
      <c r="C100" s="50" t="s">
        <v>178</v>
      </c>
      <c r="D100" s="51"/>
      <c r="E100" s="52">
        <v>1500</v>
      </c>
      <c r="F100" s="53">
        <v>1550</v>
      </c>
      <c r="G100" s="53">
        <v>1600</v>
      </c>
      <c r="H100" s="53">
        <v>1000</v>
      </c>
      <c r="I100" s="53">
        <v>1000</v>
      </c>
      <c r="J100" s="52">
        <v>1500</v>
      </c>
      <c r="K100" s="55"/>
      <c r="L100" s="63" t="s">
        <v>26</v>
      </c>
      <c r="M100" s="60">
        <v>0</v>
      </c>
      <c r="N100" s="54" t="s">
        <v>243</v>
      </c>
      <c r="O100" s="52" t="s">
        <v>231</v>
      </c>
      <c r="P100" s="53">
        <v>1550</v>
      </c>
      <c r="Q100" s="53">
        <v>1600</v>
      </c>
      <c r="R100" s="53">
        <v>1000</v>
      </c>
      <c r="S100" s="53">
        <v>1000</v>
      </c>
      <c r="T100" s="63" t="s">
        <v>26</v>
      </c>
    </row>
    <row r="101" spans="1:20" ht="12.75" customHeight="1">
      <c r="A101" s="49">
        <v>97</v>
      </c>
      <c r="B101" s="62"/>
      <c r="C101" s="56" t="s">
        <v>187</v>
      </c>
      <c r="D101" s="57"/>
      <c r="E101" s="58"/>
      <c r="F101" s="59"/>
      <c r="G101" s="59"/>
      <c r="H101" s="59"/>
      <c r="I101" s="59"/>
      <c r="J101" s="58"/>
      <c r="K101" s="61"/>
      <c r="L101" s="48"/>
      <c r="M101" s="134">
        <f>+SUM(M102:M104)</f>
        <v>31000</v>
      </c>
      <c r="N101" s="54" t="s">
        <v>243</v>
      </c>
      <c r="O101" s="149"/>
      <c r="P101" s="149">
        <f>SUM(P102:P103)</f>
        <v>0</v>
      </c>
      <c r="Q101" s="149">
        <f>SUM(Q102:Q103)</f>
        <v>0</v>
      </c>
      <c r="R101" s="149">
        <f>SUM(R102:R103)</f>
        <v>0</v>
      </c>
      <c r="S101" s="149">
        <f>SUM(S102:S103)</f>
        <v>0</v>
      </c>
      <c r="T101" s="48"/>
    </row>
    <row r="102" spans="1:20" ht="12.75" customHeight="1">
      <c r="A102" s="49">
        <v>98</v>
      </c>
      <c r="B102" s="49">
        <v>41261</v>
      </c>
      <c r="C102" s="125" t="s">
        <v>180</v>
      </c>
      <c r="D102" s="121"/>
      <c r="E102" s="122"/>
      <c r="F102" s="123"/>
      <c r="G102" s="123"/>
      <c r="H102" s="123"/>
      <c r="I102" s="123"/>
      <c r="J102" s="124"/>
      <c r="K102" s="124"/>
      <c r="L102" s="124"/>
      <c r="M102" s="126">
        <v>1000</v>
      </c>
      <c r="N102" s="54" t="s">
        <v>243</v>
      </c>
      <c r="O102" s="122"/>
      <c r="P102" s="123"/>
      <c r="Q102" s="123"/>
      <c r="R102" s="123"/>
      <c r="S102" s="123"/>
      <c r="T102" s="125"/>
    </row>
    <row r="103" spans="1:20" ht="12.75" customHeight="1">
      <c r="A103" s="49">
        <v>99</v>
      </c>
      <c r="B103" s="49">
        <v>42273</v>
      </c>
      <c r="C103" s="50" t="s">
        <v>179</v>
      </c>
      <c r="D103" s="51"/>
      <c r="E103" s="52"/>
      <c r="F103" s="53"/>
      <c r="G103" s="53"/>
      <c r="H103" s="53"/>
      <c r="I103" s="53"/>
      <c r="J103" s="55"/>
      <c r="K103" s="55"/>
      <c r="L103" s="55"/>
      <c r="M103" s="60">
        <v>20000</v>
      </c>
      <c r="N103" s="54" t="s">
        <v>243</v>
      </c>
      <c r="O103" s="52" t="s">
        <v>231</v>
      </c>
      <c r="P103" s="53"/>
      <c r="Q103" s="53"/>
      <c r="R103" s="53"/>
      <c r="S103" s="53"/>
      <c r="T103" s="63" t="s">
        <v>241</v>
      </c>
    </row>
    <row r="104" spans="1:20" ht="12.75" customHeight="1">
      <c r="A104" s="49"/>
      <c r="B104" s="49">
        <v>42411</v>
      </c>
      <c r="C104" s="50" t="s">
        <v>219</v>
      </c>
      <c r="D104" s="51"/>
      <c r="E104" s="52"/>
      <c r="F104" s="53"/>
      <c r="G104" s="53"/>
      <c r="H104" s="53"/>
      <c r="I104" s="53"/>
      <c r="J104" s="55"/>
      <c r="K104" s="55"/>
      <c r="L104" s="55"/>
      <c r="M104" s="60">
        <v>10000</v>
      </c>
      <c r="N104" s="54" t="s">
        <v>243</v>
      </c>
      <c r="O104" s="52" t="s">
        <v>231</v>
      </c>
      <c r="P104" s="53"/>
      <c r="Q104" s="53"/>
      <c r="R104" s="53"/>
      <c r="S104" s="53"/>
      <c r="T104" s="63" t="s">
        <v>26</v>
      </c>
    </row>
    <row r="105" spans="1:20" ht="12.75" customHeight="1">
      <c r="A105" s="137">
        <v>100</v>
      </c>
      <c r="B105" s="137"/>
      <c r="C105" s="138" t="s">
        <v>227</v>
      </c>
      <c r="D105" s="139"/>
      <c r="E105" s="140"/>
      <c r="F105" s="141"/>
      <c r="G105" s="141"/>
      <c r="H105" s="141"/>
      <c r="I105" s="141"/>
      <c r="J105" s="142"/>
      <c r="K105" s="142"/>
      <c r="L105" s="142"/>
      <c r="M105" s="134">
        <f>+SUM(M106:M108)</f>
        <v>6060328</v>
      </c>
      <c r="N105" s="54" t="s">
        <v>243</v>
      </c>
      <c r="O105" s="143"/>
      <c r="P105" s="143" t="e">
        <f>SUM(#REF!+P106)</f>
        <v>#REF!</v>
      </c>
      <c r="Q105" s="143" t="e">
        <f>SUM(#REF!+Q106)</f>
        <v>#REF!</v>
      </c>
      <c r="R105" s="143" t="e">
        <f>SUM(#REF!+R106)</f>
        <v>#REF!</v>
      </c>
      <c r="S105" s="143" t="e">
        <f>SUM(#REF!+S106)</f>
        <v>#REF!</v>
      </c>
      <c r="T105" s="144"/>
    </row>
    <row r="106" spans="1:20" ht="12.75" customHeight="1">
      <c r="A106" s="49">
        <v>101</v>
      </c>
      <c r="B106" s="49" t="s">
        <v>181</v>
      </c>
      <c r="C106" s="50" t="s">
        <v>153</v>
      </c>
      <c r="D106" s="51"/>
      <c r="E106" s="52"/>
      <c r="F106" s="53"/>
      <c r="G106" s="53"/>
      <c r="H106" s="53"/>
      <c r="I106" s="53"/>
      <c r="J106" s="55"/>
      <c r="K106" s="55"/>
      <c r="L106" s="55"/>
      <c r="M106" s="60">
        <v>380328</v>
      </c>
      <c r="N106" s="54" t="s">
        <v>243</v>
      </c>
      <c r="O106" s="52"/>
      <c r="P106" s="53"/>
      <c r="Q106" s="53"/>
      <c r="R106" s="53"/>
      <c r="S106" s="53"/>
      <c r="T106" s="63" t="s">
        <v>241</v>
      </c>
    </row>
    <row r="107" spans="1:20" ht="12.75" customHeight="1">
      <c r="A107" s="49"/>
      <c r="B107" s="49" t="s">
        <v>181</v>
      </c>
      <c r="C107" s="50" t="s">
        <v>220</v>
      </c>
      <c r="D107" s="51"/>
      <c r="E107" s="52"/>
      <c r="F107" s="53"/>
      <c r="G107" s="53"/>
      <c r="H107" s="53"/>
      <c r="I107" s="53"/>
      <c r="J107" s="55"/>
      <c r="K107" s="55"/>
      <c r="L107" s="55"/>
      <c r="M107" s="60">
        <v>5680000</v>
      </c>
      <c r="N107" s="54" t="s">
        <v>243</v>
      </c>
      <c r="O107" s="52"/>
      <c r="P107" s="53"/>
      <c r="Q107" s="53"/>
      <c r="R107" s="53"/>
      <c r="S107" s="53"/>
      <c r="T107" s="63" t="s">
        <v>242</v>
      </c>
    </row>
    <row r="108" spans="1:20" ht="12.75" customHeight="1">
      <c r="A108" s="49"/>
      <c r="B108" s="49"/>
      <c r="C108" s="50"/>
      <c r="D108" s="51"/>
      <c r="E108" s="52"/>
      <c r="F108" s="53"/>
      <c r="G108" s="53"/>
      <c r="H108" s="53"/>
      <c r="I108" s="53"/>
      <c r="J108" s="55"/>
      <c r="K108" s="55"/>
      <c r="L108" s="55"/>
      <c r="M108" s="60"/>
      <c r="N108" s="54" t="s">
        <v>243</v>
      </c>
      <c r="O108" s="52"/>
      <c r="P108" s="53"/>
      <c r="Q108" s="53"/>
      <c r="R108" s="53"/>
      <c r="S108" s="53"/>
      <c r="T108" s="63"/>
    </row>
    <row r="109" spans="1:20" ht="12.75" customHeight="1">
      <c r="A109" s="49">
        <v>103</v>
      </c>
      <c r="B109" s="43"/>
      <c r="C109" s="153" t="s">
        <v>247</v>
      </c>
      <c r="D109" s="57"/>
      <c r="E109" s="67" t="e">
        <f>SUM(#REF!+#REF!)</f>
        <v>#REF!</v>
      </c>
      <c r="F109" s="67" t="e">
        <f>SUM(#REF!+#REF!)</f>
        <v>#REF!</v>
      </c>
      <c r="G109" s="67" t="e">
        <f>SUM(#REF!+#REF!)</f>
        <v>#REF!</v>
      </c>
      <c r="H109" s="67" t="e">
        <f>SUM(#REF!+#REF!)</f>
        <v>#REF!</v>
      </c>
      <c r="I109" s="67" t="e">
        <f>SUM(#REF!+#REF!)</f>
        <v>#REF!</v>
      </c>
      <c r="J109" s="67" t="e">
        <f>SUM(#REF!+#REF!)</f>
        <v>#REF!</v>
      </c>
      <c r="K109" s="67" t="e">
        <f>SUM(#REF!+#REF!)</f>
        <v>#REF!</v>
      </c>
      <c r="L109" s="61"/>
      <c r="M109" s="67">
        <f aca="true" t="shared" si="0" ref="M109:S109">SUM(M105+M101+M52+M24+M15)</f>
        <v>8463021.530000001</v>
      </c>
      <c r="N109" s="54" t="s">
        <v>243</v>
      </c>
      <c r="O109" s="67"/>
      <c r="P109" s="67" t="e">
        <f t="shared" si="0"/>
        <v>#REF!</v>
      </c>
      <c r="Q109" s="67" t="e">
        <f t="shared" si="0"/>
        <v>#REF!</v>
      </c>
      <c r="R109" s="67" t="e">
        <f t="shared" si="0"/>
        <v>#REF!</v>
      </c>
      <c r="S109" s="67" t="e">
        <f t="shared" si="0"/>
        <v>#REF!</v>
      </c>
      <c r="T109" s="61"/>
    </row>
    <row r="110" ht="12.75" customHeight="1">
      <c r="A110" s="10"/>
    </row>
    <row r="111" spans="1:11" ht="12.75" customHeight="1">
      <c r="A111"/>
      <c r="B111"/>
      <c r="C111" s="158" t="s">
        <v>244</v>
      </c>
      <c r="D111"/>
      <c r="E111"/>
      <c r="F111"/>
      <c r="G111"/>
      <c r="H111"/>
      <c r="I111"/>
      <c r="J111"/>
      <c r="K111"/>
    </row>
    <row r="112" spans="1:20" ht="12.75" customHeight="1">
      <c r="A112"/>
      <c r="B112"/>
      <c r="C112" s="155"/>
      <c r="D112"/>
      <c r="E112"/>
      <c r="F112"/>
      <c r="G112"/>
      <c r="H112"/>
      <c r="I112"/>
      <c r="J112" t="s">
        <v>96</v>
      </c>
      <c r="K112"/>
      <c r="N112" s="135"/>
      <c r="O112" s="5"/>
      <c r="T112" s="135"/>
    </row>
    <row r="113" spans="1:20" ht="12.75" customHeight="1">
      <c r="A113"/>
      <c r="B113"/>
      <c r="C113"/>
      <c r="D113"/>
      <c r="E113"/>
      <c r="F113"/>
      <c r="G113"/>
      <c r="H113"/>
      <c r="I113"/>
      <c r="J113" t="s">
        <v>97</v>
      </c>
      <c r="K113"/>
      <c r="N113" s="136"/>
      <c r="T113" s="136"/>
    </row>
    <row r="114" spans="1:20" ht="12.75" customHeight="1">
      <c r="A114"/>
      <c r="B114"/>
      <c r="C114"/>
      <c r="D114"/>
      <c r="E114"/>
      <c r="F114"/>
      <c r="G114"/>
      <c r="H114"/>
      <c r="I114"/>
      <c r="J114"/>
      <c r="K114"/>
      <c r="N114" s="151"/>
      <c r="O114" s="5"/>
      <c r="T114" s="151"/>
    </row>
    <row r="115" spans="1:20" ht="12.75" customHeight="1">
      <c r="A115"/>
      <c r="B115"/>
      <c r="C115"/>
      <c r="D115"/>
      <c r="E115"/>
      <c r="F115"/>
      <c r="G115"/>
      <c r="H115"/>
      <c r="I115"/>
      <c r="J115" t="s">
        <v>98</v>
      </c>
      <c r="K115"/>
      <c r="N115" s="36"/>
      <c r="T115" s="36"/>
    </row>
    <row r="116" ht="12.75" customHeight="1"/>
    <row r="117" ht="12.75" customHeight="1">
      <c r="C117" s="4" t="s">
        <v>245</v>
      </c>
    </row>
    <row r="118" ht="12.75" customHeight="1"/>
    <row r="119" ht="12.75" customHeight="1">
      <c r="C119" s="4" t="s">
        <v>246</v>
      </c>
    </row>
    <row r="120" ht="12.75" customHeight="1"/>
    <row r="121" ht="12.75" customHeight="1"/>
    <row r="122" ht="24.75" customHeight="1"/>
    <row r="123" ht="12.75" customHeight="1"/>
    <row r="124" ht="12.75" customHeight="1"/>
    <row r="125" ht="24.75" customHeight="1"/>
    <row r="126" ht="12.75" customHeight="1"/>
    <row r="127" ht="12.75" customHeight="1"/>
    <row r="128" spans="1:20" s="19" customFormat="1" ht="34.5" customHeight="1">
      <c r="A128" s="32"/>
      <c r="B128" s="32"/>
      <c r="C128" s="4"/>
      <c r="D128" s="25"/>
      <c r="E128" s="28"/>
      <c r="F128" s="4"/>
      <c r="G128" s="4"/>
      <c r="H128" s="4"/>
      <c r="I128" s="4"/>
      <c r="J128" s="4"/>
      <c r="K128" s="4"/>
      <c r="L128" s="4"/>
      <c r="N128" s="4"/>
      <c r="O128" s="4"/>
      <c r="P128" s="4"/>
      <c r="Q128" s="4"/>
      <c r="R128" s="4"/>
      <c r="S128" s="4"/>
      <c r="T128" s="4"/>
    </row>
    <row r="130" ht="13.5" hidden="1"/>
    <row r="131" ht="15.75" customHeight="1"/>
    <row r="139" ht="13.5">
      <c r="M139" s="4"/>
    </row>
    <row r="140" ht="13.5">
      <c r="M140" s="4"/>
    </row>
    <row r="141" ht="13.5">
      <c r="M141" s="4"/>
    </row>
    <row r="142" ht="13.5">
      <c r="M142" s="4"/>
    </row>
    <row r="143" ht="13.5">
      <c r="M143" s="4"/>
    </row>
    <row r="144" ht="13.5">
      <c r="M144" s="4"/>
    </row>
    <row r="145" ht="13.5">
      <c r="M145" s="4"/>
    </row>
    <row r="146" ht="13.5">
      <c r="M146" s="4"/>
    </row>
    <row r="147" ht="13.5">
      <c r="M147" s="4"/>
    </row>
  </sheetData>
  <sheetProtection/>
  <printOptions horizontalCentered="1"/>
  <pageMargins left="0.15748031496062992" right="0.9448818897637796" top="1.5748031496062993" bottom="1.8897637795275593" header="1.1023622047244095" footer="1.3779527559055118"/>
  <pageSetup horizontalDpi="300" verticalDpi="300" orientation="landscape" paperSize="9" r:id="rId1"/>
  <headerFooter alignWithMargins="0">
    <oddFooter>&amp;RStranica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8515625" style="70" customWidth="1"/>
    <col min="2" max="18" width="7.140625" style="70" customWidth="1"/>
    <col min="19" max="16384" width="9.140625" style="70" customWidth="1"/>
  </cols>
  <sheetData>
    <row r="2" spans="1:5" ht="12.75">
      <c r="A2" s="71"/>
      <c r="E2" s="72">
        <v>1</v>
      </c>
    </row>
    <row r="3" spans="1:18" ht="25.5" customHeight="1">
      <c r="A3" s="166" t="s">
        <v>99</v>
      </c>
      <c r="B3" s="165" t="s">
        <v>100</v>
      </c>
      <c r="C3" s="165" t="s">
        <v>101</v>
      </c>
      <c r="D3" s="165" t="s">
        <v>102</v>
      </c>
      <c r="E3" s="165" t="e">
        <f>Prihodi!#REF!</f>
        <v>#REF!</v>
      </c>
      <c r="F3" s="166" t="s">
        <v>103</v>
      </c>
      <c r="G3" s="166" t="s">
        <v>104</v>
      </c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s="75" customFormat="1" ht="25.5" customHeight="1">
      <c r="A4" s="166"/>
      <c r="B4" s="165"/>
      <c r="C4" s="165"/>
      <c r="D4" s="165"/>
      <c r="E4" s="165"/>
      <c r="F4" s="166"/>
      <c r="G4" s="73" t="s">
        <v>105</v>
      </c>
      <c r="H4" s="73" t="s">
        <v>106</v>
      </c>
      <c r="I4" s="73" t="s">
        <v>107</v>
      </c>
      <c r="J4" s="73" t="s">
        <v>108</v>
      </c>
      <c r="K4" s="73" t="s">
        <v>109</v>
      </c>
      <c r="L4" s="73" t="s">
        <v>110</v>
      </c>
      <c r="M4" s="73" t="s">
        <v>111</v>
      </c>
      <c r="N4" s="73" t="s">
        <v>112</v>
      </c>
      <c r="O4" s="73" t="s">
        <v>113</v>
      </c>
      <c r="P4" s="73" t="s">
        <v>114</v>
      </c>
      <c r="Q4" s="73" t="s">
        <v>115</v>
      </c>
      <c r="R4" s="73" t="s">
        <v>116</v>
      </c>
    </row>
    <row r="5" spans="1:18" ht="21" customHeight="1">
      <c r="A5" s="76" t="s">
        <v>117</v>
      </c>
      <c r="B5" s="77"/>
      <c r="C5" s="77"/>
      <c r="D5" s="78"/>
      <c r="E5" s="79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21" customHeight="1">
      <c r="A6" s="81" t="s">
        <v>118</v>
      </c>
      <c r="B6" s="77"/>
      <c r="C6" s="77"/>
      <c r="D6" s="78"/>
      <c r="E6" s="79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21" customHeight="1">
      <c r="A7" s="81" t="s">
        <v>119</v>
      </c>
      <c r="B7" s="77"/>
      <c r="C7" s="77"/>
      <c r="D7" s="78"/>
      <c r="E7" s="79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21" customHeight="1">
      <c r="A8" s="81" t="s">
        <v>120</v>
      </c>
      <c r="B8" s="77"/>
      <c r="C8" s="79"/>
      <c r="D8" s="78"/>
      <c r="E8" s="79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s="71" customFormat="1" ht="21" customHeight="1">
      <c r="A9" s="82" t="s">
        <v>121</v>
      </c>
      <c r="B9" s="82">
        <f>SUM(B5:B8)</f>
        <v>0</v>
      </c>
      <c r="C9" s="82">
        <f>B9/12</f>
        <v>0</v>
      </c>
      <c r="D9" s="78">
        <f>SUM(G9:R9)</f>
        <v>0</v>
      </c>
      <c r="E9" s="83"/>
      <c r="F9" s="83"/>
      <c r="G9" s="78">
        <f aca="true" t="shared" si="0" ref="G9:R9">SUM(G5:G8)</f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8">
        <f t="shared" si="0"/>
        <v>0</v>
      </c>
      <c r="R9" s="78">
        <f t="shared" si="0"/>
        <v>0</v>
      </c>
    </row>
    <row r="12" ht="12.75">
      <c r="O12" s="71" t="s">
        <v>122</v>
      </c>
    </row>
    <row r="13" ht="12.75">
      <c r="O13" s="71"/>
    </row>
    <row r="14" ht="12.75">
      <c r="O14" s="71"/>
    </row>
    <row r="15" ht="12.75">
      <c r="O15" s="71" t="s">
        <v>123</v>
      </c>
    </row>
  </sheetData>
  <sheetProtection/>
  <mergeCells count="7">
    <mergeCell ref="E3:E4"/>
    <mergeCell ref="F3:F4"/>
    <mergeCell ref="G3:R3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28125" style="84" customWidth="1"/>
    <col min="2" max="2" width="14.00390625" style="84" customWidth="1"/>
    <col min="3" max="3" width="11.00390625" style="84" customWidth="1"/>
    <col min="4" max="15" width="9.57421875" style="84" customWidth="1"/>
    <col min="16" max="16384" width="9.140625" style="84" customWidth="1"/>
  </cols>
  <sheetData>
    <row r="2" spans="1:15" ht="21" customHeight="1">
      <c r="A2" s="167" t="s">
        <v>124</v>
      </c>
      <c r="B2" s="167" t="s">
        <v>99</v>
      </c>
      <c r="C2" s="167" t="s">
        <v>125</v>
      </c>
      <c r="D2" s="168" t="s">
        <v>126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s="86" customFormat="1" ht="21" customHeight="1">
      <c r="A3" s="167"/>
      <c r="B3" s="167"/>
      <c r="C3" s="167"/>
      <c r="D3" s="85" t="s">
        <v>105</v>
      </c>
      <c r="E3" s="85" t="s">
        <v>106</v>
      </c>
      <c r="F3" s="85" t="s">
        <v>107</v>
      </c>
      <c r="G3" s="85" t="s">
        <v>108</v>
      </c>
      <c r="H3" s="85" t="s">
        <v>109</v>
      </c>
      <c r="I3" s="85" t="s">
        <v>110</v>
      </c>
      <c r="J3" s="85" t="s">
        <v>111</v>
      </c>
      <c r="K3" s="85" t="s">
        <v>112</v>
      </c>
      <c r="L3" s="85" t="s">
        <v>113</v>
      </c>
      <c r="M3" s="85" t="s">
        <v>114</v>
      </c>
      <c r="N3" s="85" t="s">
        <v>115</v>
      </c>
      <c r="O3" s="85" t="s">
        <v>116</v>
      </c>
    </row>
    <row r="4" spans="1:15" ht="21" customHeight="1">
      <c r="A4" s="87" t="s">
        <v>105</v>
      </c>
      <c r="B4" s="88" t="s">
        <v>117</v>
      </c>
      <c r="C4" s="89">
        <f>SUM(D4:O4)</f>
        <v>0</v>
      </c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21" customHeight="1">
      <c r="A5" s="87" t="s">
        <v>106</v>
      </c>
      <c r="B5" s="92" t="s">
        <v>118</v>
      </c>
      <c r="C5" s="89">
        <f>SUM(D5:O5)</f>
        <v>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1" customHeight="1">
      <c r="A6" s="87" t="s">
        <v>107</v>
      </c>
      <c r="B6" s="92" t="s">
        <v>127</v>
      </c>
      <c r="C6" s="89">
        <f>SUM(D6:O6)</f>
        <v>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1" customHeight="1">
      <c r="A7" s="87" t="s">
        <v>108</v>
      </c>
      <c r="B7" s="92" t="s">
        <v>120</v>
      </c>
      <c r="C7" s="89">
        <f>SUM(D7:O7)</f>
        <v>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95" customFormat="1" ht="21" customHeight="1">
      <c r="A8" s="93"/>
      <c r="B8" s="93" t="s">
        <v>121</v>
      </c>
      <c r="C8" s="89">
        <f>SUM(D8:O8)</f>
        <v>0</v>
      </c>
      <c r="D8" s="94">
        <f aca="true" t="shared" si="0" ref="D8:O8">SUM(D4:D7)</f>
        <v>0</v>
      </c>
      <c r="E8" s="94">
        <f t="shared" si="0"/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94">
        <f t="shared" si="0"/>
        <v>0</v>
      </c>
      <c r="N8" s="94">
        <f t="shared" si="0"/>
        <v>0</v>
      </c>
      <c r="O8" s="94">
        <f t="shared" si="0"/>
        <v>0</v>
      </c>
    </row>
    <row r="11" ht="12.75">
      <c r="M11" s="95" t="s">
        <v>122</v>
      </c>
    </row>
    <row r="12" ht="12.75">
      <c r="M12" s="95"/>
    </row>
    <row r="13" ht="12.75">
      <c r="M13" s="95"/>
    </row>
    <row r="14" ht="12.75">
      <c r="M14" s="95" t="s">
        <v>128</v>
      </c>
    </row>
  </sheetData>
  <sheetProtection/>
  <mergeCells count="4">
    <mergeCell ref="A2:A3"/>
    <mergeCell ref="B2:B3"/>
    <mergeCell ref="C2:C3"/>
    <mergeCell ref="D2:O2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3.7109375" style="0" customWidth="1"/>
    <col min="5" max="5" width="17.57421875" style="0" customWidth="1"/>
    <col min="6" max="6" width="11.421875" style="0" customWidth="1"/>
    <col min="7" max="8" width="10.140625" style="0" customWidth="1"/>
    <col min="9" max="10" width="13.7109375" style="0" customWidth="1"/>
    <col min="11" max="11" width="14.28125" style="0" customWidth="1"/>
    <col min="12" max="12" width="11.57421875" style="0" customWidth="1"/>
    <col min="13" max="13" width="16.28125" style="0" customWidth="1"/>
  </cols>
  <sheetData>
    <row r="2" spans="1:13" s="98" customFormat="1" ht="12.75">
      <c r="A2" s="96"/>
      <c r="B2" s="96"/>
      <c r="C2" s="96"/>
      <c r="D2" s="96"/>
      <c r="E2" s="97"/>
      <c r="F2" s="97"/>
      <c r="G2" s="96"/>
      <c r="H2" s="96"/>
      <c r="I2" s="96"/>
      <c r="J2" s="96"/>
      <c r="K2" s="96"/>
      <c r="L2" s="96"/>
      <c r="M2" s="96"/>
    </row>
    <row r="3" ht="12.75">
      <c r="A3" s="99"/>
    </row>
    <row r="5" ht="12.75">
      <c r="A5" s="100" t="s">
        <v>129</v>
      </c>
    </row>
    <row r="6" spans="1:6" ht="12.75">
      <c r="A6" s="101" t="s">
        <v>130</v>
      </c>
      <c r="E6" s="102" t="e">
        <f>SUM('Plan nabave 2017.'!#REF!)+SUM('Plan nabave 2017.'!#REF!)</f>
        <v>#REF!</v>
      </c>
      <c r="F6" s="102"/>
    </row>
    <row r="7" spans="1:6" ht="12.75">
      <c r="A7" s="103" t="s">
        <v>131</v>
      </c>
      <c r="E7" s="104"/>
      <c r="F7" s="102"/>
    </row>
    <row r="8" spans="1:6" ht="12.75">
      <c r="A8" t="s">
        <v>132</v>
      </c>
      <c r="E8" s="104"/>
      <c r="F8" s="102"/>
    </row>
    <row r="9" spans="1:6" ht="12.75">
      <c r="A9" t="s">
        <v>133</v>
      </c>
      <c r="E9" s="104"/>
      <c r="F9" s="102"/>
    </row>
    <row r="10" spans="1:6" ht="12.75">
      <c r="A10" t="s">
        <v>134</v>
      </c>
      <c r="E10" s="102" t="e">
        <f>E6-E7+E8-E9</f>
        <v>#REF!</v>
      </c>
      <c r="F10" s="102"/>
    </row>
    <row r="11" spans="1:6" ht="12.75">
      <c r="A11" t="s">
        <v>135</v>
      </c>
      <c r="E11" s="105">
        <f>'Broj djece'!D9</f>
        <v>0</v>
      </c>
      <c r="F11" s="105"/>
    </row>
    <row r="12" spans="1:6" ht="12.75">
      <c r="A12" t="s">
        <v>136</v>
      </c>
      <c r="E12" s="106" t="e">
        <f>E10/E11</f>
        <v>#REF!</v>
      </c>
      <c r="F12" s="106"/>
    </row>
    <row r="13" ht="12.75">
      <c r="B13" s="102"/>
    </row>
    <row r="14" ht="12.75">
      <c r="B14" s="102"/>
    </row>
    <row r="15" ht="12.75">
      <c r="B15" s="102"/>
    </row>
    <row r="16" spans="1:2" ht="12.75">
      <c r="A16" s="100" t="s">
        <v>137</v>
      </c>
      <c r="B16" s="102"/>
    </row>
    <row r="18" spans="1:11" s="70" customFormat="1" ht="35.25" customHeight="1">
      <c r="A18" s="165" t="s">
        <v>138</v>
      </c>
      <c r="B18" s="165" t="s">
        <v>139</v>
      </c>
      <c r="C18" s="165" t="s">
        <v>140</v>
      </c>
      <c r="D18" s="165" t="s">
        <v>141</v>
      </c>
      <c r="E18" s="165" t="s">
        <v>142</v>
      </c>
      <c r="F18" s="165" t="s">
        <v>143</v>
      </c>
      <c r="G18" s="165" t="s">
        <v>144</v>
      </c>
      <c r="H18" s="165"/>
      <c r="I18" s="166" t="s">
        <v>145</v>
      </c>
      <c r="J18" s="165" t="s">
        <v>146</v>
      </c>
      <c r="K18" s="165" t="s">
        <v>147</v>
      </c>
    </row>
    <row r="19" spans="1:11" s="75" customFormat="1" ht="35.25" customHeight="1">
      <c r="A19" s="165"/>
      <c r="B19" s="165"/>
      <c r="C19" s="165"/>
      <c r="D19" s="165"/>
      <c r="E19" s="165"/>
      <c r="F19" s="165"/>
      <c r="G19" s="74" t="s">
        <v>148</v>
      </c>
      <c r="H19" s="74" t="s">
        <v>149</v>
      </c>
      <c r="I19" s="166"/>
      <c r="J19" s="165"/>
      <c r="K19" s="165"/>
    </row>
    <row r="20" spans="1:11" s="108" customFormat="1" ht="10.5" customHeight="1">
      <c r="A20" s="107" t="s">
        <v>105</v>
      </c>
      <c r="B20" s="107" t="s">
        <v>106</v>
      </c>
      <c r="C20" s="107" t="s">
        <v>107</v>
      </c>
      <c r="D20" s="107" t="s">
        <v>108</v>
      </c>
      <c r="E20" s="107" t="s">
        <v>109</v>
      </c>
      <c r="F20" s="107" t="s">
        <v>110</v>
      </c>
      <c r="G20" s="107" t="s">
        <v>111</v>
      </c>
      <c r="H20" s="107" t="s">
        <v>112</v>
      </c>
      <c r="I20" s="107" t="s">
        <v>113</v>
      </c>
      <c r="J20" s="107" t="s">
        <v>114</v>
      </c>
      <c r="K20" s="107" t="s">
        <v>115</v>
      </c>
    </row>
    <row r="21" spans="1:11" s="114" customFormat="1" ht="25.5" customHeight="1">
      <c r="A21" s="109"/>
      <c r="B21" s="110"/>
      <c r="C21" s="111"/>
      <c r="D21" s="111"/>
      <c r="E21" s="111">
        <f>C21-D21</f>
        <v>0</v>
      </c>
      <c r="F21" s="112"/>
      <c r="G21" s="111" t="e">
        <f>SUM('Plan nabave 2017.'!#REF!)</f>
        <v>#REF!</v>
      </c>
      <c r="H21" s="111" t="e">
        <f>SUM('Plan nabave 2017.'!#REF!)</f>
        <v>#REF!</v>
      </c>
      <c r="I21" s="111" t="e">
        <f>Prihodi!#REF!+Prihodi!#REF!</f>
        <v>#REF!</v>
      </c>
      <c r="J21" s="112"/>
      <c r="K21" s="113"/>
    </row>
    <row r="22" ht="21" customHeight="1"/>
    <row r="23" spans="9:11" ht="21" customHeight="1">
      <c r="I23" s="115" t="s">
        <v>150</v>
      </c>
      <c r="J23" s="116"/>
      <c r="K23" s="117"/>
    </row>
    <row r="24" spans="9:11" ht="21" customHeight="1">
      <c r="I24" s="115" t="s">
        <v>151</v>
      </c>
      <c r="K24" s="118">
        <f>K21+K23</f>
        <v>0</v>
      </c>
    </row>
    <row r="28" ht="12.75">
      <c r="J28" s="100" t="s">
        <v>122</v>
      </c>
    </row>
    <row r="29" ht="12.75">
      <c r="J29" s="100"/>
    </row>
    <row r="30" ht="12.75">
      <c r="J30" s="100"/>
    </row>
    <row r="31" ht="12.75">
      <c r="J31" t="s">
        <v>128</v>
      </c>
    </row>
  </sheetData>
  <sheetProtection/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rintOptions horizontalCentered="1"/>
  <pageMargins left="0" right="0" top="0.47291666666666665" bottom="0.5902777777777778" header="0.31527777777777777" footer="0.5118055555555555"/>
  <pageSetup horizontalDpi="300" verticalDpi="300" orientation="landscape" paperSize="9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Racunovodstvo1</dc:creator>
  <cp:keywords/>
  <dc:description/>
  <cp:lastModifiedBy>Korisnik</cp:lastModifiedBy>
  <cp:lastPrinted>2016-12-19T13:45:12Z</cp:lastPrinted>
  <dcterms:created xsi:type="dcterms:W3CDTF">2010-02-25T13:03:31Z</dcterms:created>
  <dcterms:modified xsi:type="dcterms:W3CDTF">2018-01-31T09:39:02Z</dcterms:modified>
  <cp:category/>
  <cp:version/>
  <cp:contentType/>
  <cp:contentStatus/>
</cp:coreProperties>
</file>